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9345" activeTab="0"/>
  </bookViews>
  <sheets>
    <sheet name="National" sheetId="1" r:id="rId1"/>
    <sheet name="National by State" sheetId="2" r:id="rId2"/>
    <sheet name="National Graph" sheetId="3" r:id="rId3"/>
  </sheets>
  <externalReferences>
    <externalReference r:id="rId6"/>
    <externalReference r:id="rId7"/>
    <externalReference r:id="rId8"/>
  </externalReferences>
  <definedNames>
    <definedName name="location" localSheetId="0">'[2]reference data'!#REF!</definedName>
    <definedName name="location" localSheetId="1">'[3]reference data'!$A$21:$B$30</definedName>
    <definedName name="location" localSheetId="2">'[2]reference data'!#REF!</definedName>
    <definedName name="location">#REF!</definedName>
    <definedName name="location2">#REF!</definedName>
    <definedName name="_xlnm.Print_Area" localSheetId="1">'National by State'!$A$1:$AE$57</definedName>
  </definedNames>
  <calcPr fullCalcOnLoad="1"/>
</workbook>
</file>

<file path=xl/sharedStrings.xml><?xml version="1.0" encoding="utf-8"?>
<sst xmlns="http://schemas.openxmlformats.org/spreadsheetml/2006/main" count="133" uniqueCount="56">
  <si>
    <t>Australian Milk Production</t>
  </si>
  <si>
    <t>(million litres)</t>
  </si>
  <si>
    <t>New South Wales</t>
  </si>
  <si>
    <t>Victoria</t>
  </si>
  <si>
    <t>Queensland</t>
  </si>
  <si>
    <t>South Australia</t>
  </si>
  <si>
    <t>Western Australia *</t>
  </si>
  <si>
    <t>Tasmania</t>
  </si>
  <si>
    <t>Australia</t>
  </si>
  <si>
    <t>Var%</t>
  </si>
  <si>
    <t>July</t>
  </si>
  <si>
    <t>YTD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</si>
  <si>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</si>
  <si>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</si>
  <si>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</si>
  <si>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</si>
  <si>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</si>
  <si>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</si>
  <si>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</si>
  <si>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</si>
  <si>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</si>
  <si>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</si>
  <si>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</si>
  <si>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Total</t>
  </si>
  <si>
    <t>% Share</t>
  </si>
  <si>
    <t>* These reports contain data based on a combination of voluntary direct reporting from processors, and data sourced from government agencies.  Retrospective adjustments are possible if new or revised data is received.</t>
  </si>
  <si>
    <t>* Data provided by accounting periods is adjusted to calendar months using average daily volumes.</t>
  </si>
  <si>
    <t>All figures used are quoted in mass/volume measurements.</t>
  </si>
  <si>
    <t>Produced by Trade and Strategy, Dairy Australia Limited</t>
  </si>
  <si>
    <t>Source: Dairy Manufacturers</t>
  </si>
  <si>
    <t>Milk production report (Litres '000s)</t>
  </si>
  <si>
    <t>National</t>
  </si>
  <si>
    <t>NSW</t>
  </si>
  <si>
    <t>VIC</t>
  </si>
  <si>
    <t>QLD</t>
  </si>
  <si>
    <t>SA</t>
  </si>
  <si>
    <t>WA</t>
  </si>
  <si>
    <t>TAS</t>
  </si>
  <si>
    <t>AUSTRALIA</t>
  </si>
  <si>
    <t>Month</t>
  </si>
  <si>
    <t>Region Share</t>
  </si>
  <si>
    <t>Year To Date</t>
  </si>
  <si>
    <t>Total</t>
  </si>
  <si>
    <t>Average Milkfat &amp; Protein (%)</t>
  </si>
  <si>
    <t>Milkfat</t>
  </si>
  <si>
    <t>Protein</t>
  </si>
  <si>
    <t>22/23 by State</t>
  </si>
  <si>
    <t>21/22</t>
  </si>
  <si>
    <t>22/23</t>
  </si>
  <si>
    <t>June-21</t>
  </si>
  <si>
    <t>June-22</t>
  </si>
  <si>
    <t>June-23</t>
  </si>
  <si>
    <t>% change 22 &amp; 23</t>
  </si>
  <si>
    <t>2020/2021</t>
  </si>
  <si>
    <t>2021/2022</t>
  </si>
  <si>
    <t>2022/2023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</si>
</sst>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%"/>
    <numFmt numFmtId="166" formatCode="mmmm\-yy"/>
  </numFmts>
  <fonts count="54">
    <font>
      <sz val="10"/>
      <name val="Verdana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18"/>
      <color indexed="18"/>
      <name val="Verdana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b/>
      <sz val="11"/>
      <color indexed="18"/>
      <name val="Verdana"/>
      <family val="2"/>
    </font>
    <font>
      <sz val="8"/>
      <color indexed="18"/>
      <name val="Verdana"/>
      <family val="2"/>
    </font>
    <font>
      <b/>
      <i/>
      <sz val="10"/>
      <color indexed="18"/>
      <name val="Verdana"/>
      <family val="2"/>
    </font>
    <font>
      <sz val="1.25"/>
      <color indexed="8"/>
      <name val="Verdana"/>
      <family val="2"/>
    </font>
    <font>
      <sz val="1"/>
      <color indexed="62"/>
      <name val="Verdana"/>
      <family val="2"/>
    </font>
    <font>
      <sz val="1.25"/>
      <color indexed="62"/>
      <name val="Verdana"/>
      <family val="2"/>
    </font>
    <font>
      <b/>
      <sz val="1.25"/>
      <color indexed="62"/>
      <name val="Verdana"/>
      <family val="2"/>
    </font>
    <font>
      <sz val="1.05"/>
      <color indexed="62"/>
      <name val="Verdana"/>
      <family val="2"/>
    </font>
    <font>
      <sz val="1"/>
      <color indexed="8"/>
      <name val="Verdana"/>
      <family val="2"/>
    </font>
    <font>
      <sz val="8"/>
      <color indexed="8"/>
      <name val="Verdana"/>
      <family val="2"/>
    </font>
    <font>
      <sz val="8"/>
      <color indexed="62"/>
      <name val="Verdana"/>
      <family val="2"/>
    </font>
    <font>
      <sz val="9.25"/>
      <color indexed="62"/>
      <name val="Verdana"/>
      <family val="2"/>
    </font>
    <font>
      <b/>
      <sz val="12.75"/>
      <color indexed="62"/>
      <name val="Verdana"/>
      <family val="2"/>
    </font>
    <font>
      <sz val="5.45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/>
      <bottom/>
    </border>
    <border>
      <left/>
      <right style="thin">
        <color indexed="18"/>
      </right>
      <top/>
      <bottom/>
    </border>
    <border>
      <left style="thin">
        <color indexed="18"/>
      </left>
      <right/>
      <top/>
      <bottom style="thin">
        <color indexed="18"/>
      </bottom>
    </border>
    <border>
      <left/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  <border>
      <left style="thin">
        <color indexed="62"/>
      </left>
      <right/>
      <top style="thin">
        <color indexed="62"/>
      </top>
      <bottom style="thin"/>
    </border>
    <border>
      <left/>
      <right/>
      <top style="thin">
        <color indexed="62"/>
      </top>
      <bottom style="thin"/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>
        <color indexed="62"/>
      </top>
      <bottom/>
    </border>
    <border>
      <left/>
      <right style="thin">
        <color indexed="62"/>
      </right>
      <top/>
      <bottom/>
    </border>
    <border>
      <left style="thin">
        <color indexed="62"/>
      </left>
      <right/>
      <top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/>
    </border>
    <border>
      <left/>
      <right/>
      <top style="thin">
        <color indexed="62"/>
      </top>
      <bottom/>
    </border>
    <border>
      <left style="thin">
        <color indexed="62"/>
      </left>
      <right/>
      <top style="thin">
        <color indexed="62"/>
      </top>
      <bottom/>
    </border>
    <border>
      <left/>
      <right style="thin">
        <color indexed="62"/>
      </right>
      <top style="thin">
        <color indexed="62"/>
      </top>
      <bottom/>
    </border>
    <border>
      <left style="thin">
        <color indexed="62"/>
      </left>
      <right/>
      <top/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/>
    </border>
    <border>
      <left/>
      <right style="thin"/>
      <top style="thin"/>
      <bottom/>
    </border>
    <border>
      <left style="thin">
        <color indexed="62"/>
      </left>
      <right style="thin">
        <color indexed="62"/>
      </right>
      <top/>
      <bottom/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/>
      <bottom style="thin">
        <color indexed="62"/>
      </bottom>
    </border>
    <border>
      <left/>
      <right/>
      <top/>
      <bottom style="thin">
        <color indexed="62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7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8" fillId="0" borderId="0" xfId="55" applyFont="1">
      <alignment/>
      <protection/>
    </xf>
    <xf numFmtId="0" fontId="18" fillId="0" borderId="0" xfId="55" applyFont="1" applyAlignment="1">
      <alignment horizontal="right"/>
      <protection/>
    </xf>
    <xf numFmtId="164" fontId="18" fillId="0" borderId="0" xfId="55" applyNumberFormat="1" applyFont="1">
      <alignment/>
      <protection/>
    </xf>
    <xf numFmtId="165" fontId="18" fillId="0" borderId="0" xfId="55" applyNumberFormat="1" applyFont="1">
      <alignment/>
      <protection/>
    </xf>
    <xf numFmtId="164" fontId="18" fillId="33" borderId="0" xfId="55" applyNumberFormat="1" applyFont="1" applyFill="1">
      <alignment/>
      <protection/>
    </xf>
    <xf numFmtId="165" fontId="18" fillId="33" borderId="0" xfId="55" applyNumberFormat="1" applyFont="1" applyFill="1">
      <alignment/>
      <protection/>
    </xf>
    <xf numFmtId="0" fontId="18" fillId="33" borderId="0" xfId="55" applyFont="1" applyFill="1">
      <alignment/>
      <protection/>
    </xf>
    <xf numFmtId="165" fontId="19" fillId="33" borderId="0" xfId="55" applyNumberFormat="1" applyFont="1" applyFill="1" applyAlignment="1">
      <alignment horizontal="center"/>
      <protection/>
    </xf>
    <xf numFmtId="0" fontId="20" fillId="33" borderId="0" xfId="55" applyFont="1" applyFill="1" applyAlignment="1">
      <alignment horizontal="center"/>
      <protection/>
    </xf>
    <xf numFmtId="165" fontId="21" fillId="33" borderId="0" xfId="55" applyNumberFormat="1" applyFont="1" applyFill="1" applyAlignment="1">
      <alignment horizontal="center"/>
      <protection/>
    </xf>
    <xf numFmtId="164" fontId="20" fillId="33" borderId="0" xfId="55" applyNumberFormat="1" applyFont="1" applyFill="1" applyAlignment="1">
      <alignment horizontal="center"/>
      <protection/>
    </xf>
    <xf numFmtId="165" fontId="21" fillId="0" borderId="0" xfId="55" applyNumberFormat="1" applyFont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1" fillId="0" borderId="0" xfId="55" applyFont="1" applyAlignment="1">
      <alignment horizontal="right"/>
      <protection/>
    </xf>
    <xf numFmtId="164" fontId="21" fillId="0" borderId="10" xfId="55" applyNumberFormat="1" applyFont="1" applyBorder="1" applyAlignment="1">
      <alignment horizontal="center"/>
      <protection/>
    </xf>
    <xf numFmtId="164" fontId="21" fillId="0" borderId="11" xfId="55" applyNumberFormat="1" applyFont="1" applyBorder="1" applyAlignment="1">
      <alignment horizontal="center"/>
      <protection/>
    </xf>
    <xf numFmtId="165" fontId="21" fillId="0" borderId="12" xfId="55" applyNumberFormat="1" applyFont="1" applyBorder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164" fontId="23" fillId="0" borderId="13" xfId="55" applyNumberFormat="1" applyFont="1" applyBorder="1" applyAlignment="1">
      <alignment horizontal="right"/>
      <protection/>
    </xf>
    <xf numFmtId="164" fontId="23" fillId="0" borderId="0" xfId="55" applyNumberFormat="1" applyFont="1" applyAlignment="1">
      <alignment horizontal="right"/>
      <protection/>
    </xf>
    <xf numFmtId="165" fontId="23" fillId="0" borderId="14" xfId="55" applyNumberFormat="1" applyFont="1" applyBorder="1" applyAlignment="1">
      <alignment horizontal="right"/>
      <protection/>
    </xf>
    <xf numFmtId="0" fontId="23" fillId="0" borderId="0" xfId="55" applyFont="1" applyAlignment="1">
      <alignment horizontal="right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right"/>
      <protection/>
    </xf>
    <xf numFmtId="164" fontId="24" fillId="0" borderId="15" xfId="55" applyNumberFormat="1" applyFont="1" applyBorder="1" applyAlignment="1">
      <alignment horizontal="center"/>
      <protection/>
    </xf>
    <xf numFmtId="164" fontId="24" fillId="0" borderId="16" xfId="55" applyNumberFormat="1" applyFont="1" applyBorder="1" applyAlignment="1">
      <alignment horizontal="center"/>
      <protection/>
    </xf>
    <xf numFmtId="165" fontId="24" fillId="0" borderId="17" xfId="55" applyNumberFormat="1" applyFont="1" applyBorder="1" applyAlignment="1">
      <alignment horizontal="center"/>
      <protection/>
    </xf>
    <xf numFmtId="0" fontId="24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 quotePrefix="1">
      <alignment horizontal="center"/>
      <protection/>
    </xf>
    <xf numFmtId="164" fontId="18" fillId="0" borderId="19" xfId="55" applyNumberFormat="1" applyFont="1" applyBorder="1" applyAlignment="1" quotePrefix="1">
      <alignment horizontal="center"/>
      <protection/>
    </xf>
    <xf numFmtId="165" fontId="18" fillId="0" borderId="20" xfId="55" applyNumberFormat="1" applyFont="1" applyBorder="1" applyAlignment="1" quotePrefix="1">
      <alignment horizontal="center"/>
      <protection/>
    </xf>
    <xf numFmtId="0" fontId="18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>
      <alignment horizontal="center"/>
      <protection/>
    </xf>
    <xf numFmtId="164" fontId="18" fillId="0" borderId="19" xfId="55" applyNumberFormat="1" applyFont="1" applyBorder="1" applyAlignment="1">
      <alignment horizontal="center"/>
      <protection/>
    </xf>
    <xf numFmtId="165" fontId="18" fillId="0" borderId="20" xfId="55" applyNumberFormat="1" applyFont="1" applyBorder="1" applyAlignment="1">
      <alignment horizontal="center"/>
      <protection/>
    </xf>
    <xf numFmtId="0" fontId="21" fillId="33" borderId="10" xfId="55" applyFont="1" applyFill="1" applyBorder="1">
      <alignment/>
      <protection/>
    </xf>
    <xf numFmtId="0" fontId="18" fillId="33" borderId="11" xfId="55" applyFont="1" applyFill="1" applyBorder="1" applyAlignment="1">
      <alignment horizontal="right"/>
      <protection/>
    </xf>
    <xf numFmtId="0" fontId="18" fillId="33" borderId="12" xfId="55" applyFont="1" applyFill="1" applyBorder="1">
      <alignment/>
      <protection/>
    </xf>
    <xf numFmtId="164" fontId="18" fillId="0" borderId="13" xfId="42" applyNumberFormat="1" applyFont="1" applyFill="1" applyBorder="1" applyAlignment="1">
      <alignment/>
    </xf>
    <xf numFmtId="164" fontId="18" fillId="0" borderId="0" xfId="42" applyNumberFormat="1" applyFont="1" applyFill="1" applyBorder="1" applyAlignment="1">
      <alignment/>
    </xf>
    <xf numFmtId="165" fontId="18" fillId="0" borderId="14" xfId="58" applyNumberFormat="1" applyFont="1" applyFill="1" applyBorder="1" applyAlignment="1">
      <alignment/>
    </xf>
    <xf numFmtId="165" fontId="18" fillId="0" borderId="0" xfId="58" applyNumberFormat="1" applyFont="1" applyFill="1" applyBorder="1" applyAlignment="1">
      <alignment/>
    </xf>
    <xf numFmtId="164" fontId="18" fillId="0" borderId="13" xfId="55" applyNumberFormat="1" applyFont="1" applyBorder="1">
      <alignment/>
      <protection/>
    </xf>
    <xf numFmtId="0" fontId="21" fillId="0" borderId="0" xfId="55" applyFont="1">
      <alignment/>
      <protection/>
    </xf>
    <xf numFmtId="0" fontId="18" fillId="0" borderId="10" xfId="55" applyFont="1" applyBorder="1" applyAlignment="1">
      <alignment horizontal="right"/>
      <protection/>
    </xf>
    <xf numFmtId="0" fontId="18" fillId="0" borderId="12" xfId="55" applyFont="1" applyBorder="1">
      <alignment/>
      <protection/>
    </xf>
    <xf numFmtId="165" fontId="18" fillId="0" borderId="14" xfId="55" applyNumberFormat="1" applyFont="1" applyBorder="1">
      <alignment/>
      <protection/>
    </xf>
    <xf numFmtId="0" fontId="21" fillId="33" borderId="10" xfId="55" applyFont="1" applyFill="1" applyBorder="1" applyAlignment="1">
      <alignment horizontal="center" vertical="center"/>
      <protection/>
    </xf>
    <xf numFmtId="0" fontId="18" fillId="33" borderId="11" xfId="55" applyFont="1" applyFill="1" applyBorder="1" applyAlignment="1">
      <alignment horizontal="right" vertical="center"/>
      <protection/>
    </xf>
    <xf numFmtId="0" fontId="18" fillId="33" borderId="12" xfId="55" applyFont="1" applyFill="1" applyBorder="1" applyAlignment="1">
      <alignment horizontal="center" vertical="center"/>
      <protection/>
    </xf>
    <xf numFmtId="164" fontId="18" fillId="0" borderId="10" xfId="55" applyNumberFormat="1" applyFont="1" applyBorder="1" applyAlignment="1">
      <alignment horizontal="right" vertical="center"/>
      <protection/>
    </xf>
    <xf numFmtId="164" fontId="18" fillId="0" borderId="11" xfId="55" applyNumberFormat="1" applyFont="1" applyBorder="1" applyAlignment="1">
      <alignment horizontal="right" vertical="center"/>
      <protection/>
    </xf>
    <xf numFmtId="165" fontId="18" fillId="0" borderId="12" xfId="55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right" vertical="center"/>
      <protection/>
    </xf>
    <xf numFmtId="0" fontId="18" fillId="0" borderId="0" xfId="55" applyFont="1" applyAlignment="1">
      <alignment horizontal="center" vertical="center"/>
      <protection/>
    </xf>
    <xf numFmtId="164" fontId="18" fillId="0" borderId="13" xfId="55" applyNumberFormat="1" applyFont="1" applyBorder="1" applyAlignment="1">
      <alignment horizontal="right"/>
      <protection/>
    </xf>
    <xf numFmtId="164" fontId="18" fillId="0" borderId="0" xfId="55" applyNumberFormat="1" applyFont="1" applyAlignment="1">
      <alignment horizontal="right"/>
      <protection/>
    </xf>
    <xf numFmtId="165" fontId="18" fillId="0" borderId="14" xfId="55" applyNumberFormat="1" applyFont="1" applyBorder="1" applyAlignment="1">
      <alignment horizontal="right"/>
      <protection/>
    </xf>
    <xf numFmtId="165" fontId="21" fillId="33" borderId="10" xfId="58" applyNumberFormat="1" applyFont="1" applyFill="1" applyBorder="1" applyAlignment="1">
      <alignment horizontal="center" vertical="center"/>
    </xf>
    <xf numFmtId="165" fontId="18" fillId="33" borderId="11" xfId="58" applyNumberFormat="1" applyFont="1" applyFill="1" applyBorder="1" applyAlignment="1">
      <alignment horizontal="right" vertical="center"/>
    </xf>
    <xf numFmtId="165" fontId="18" fillId="33" borderId="12" xfId="58" applyNumberFormat="1" applyFont="1" applyFill="1" applyBorder="1" applyAlignment="1">
      <alignment horizontal="center" vertical="center"/>
    </xf>
    <xf numFmtId="165" fontId="18" fillId="0" borderId="10" xfId="58" applyNumberFormat="1" applyFont="1" applyFill="1" applyBorder="1" applyAlignment="1">
      <alignment horizontal="right" vertical="center"/>
    </xf>
    <xf numFmtId="165" fontId="18" fillId="0" borderId="11" xfId="58" applyNumberFormat="1" applyFont="1" applyFill="1" applyBorder="1" applyAlignment="1">
      <alignment horizontal="right" vertical="center"/>
    </xf>
    <xf numFmtId="165" fontId="18" fillId="0" borderId="12" xfId="58" applyNumberFormat="1" applyFont="1" applyFill="1" applyBorder="1" applyAlignment="1">
      <alignment horizontal="right" vertical="center"/>
    </xf>
    <xf numFmtId="165" fontId="18" fillId="0" borderId="0" xfId="58" applyNumberFormat="1" applyFont="1" applyFill="1" applyBorder="1" applyAlignment="1">
      <alignment horizontal="right" vertical="center"/>
    </xf>
    <xf numFmtId="165" fontId="18" fillId="0" borderId="0" xfId="58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3" fontId="18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 horizontal="center"/>
    </xf>
    <xf numFmtId="3" fontId="22" fillId="33" borderId="0" xfId="0" applyNumberFormat="1" applyFont="1" applyFill="1" applyAlignment="1">
      <alignment horizontal="center"/>
    </xf>
    <xf numFmtId="3" fontId="21" fillId="33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 quotePrefix="1">
      <alignment horizontal="center"/>
    </xf>
    <xf numFmtId="3" fontId="18" fillId="0" borderId="21" xfId="0" applyNumberFormat="1" applyFont="1" applyBorder="1" applyAlignment="1" quotePrefix="1">
      <alignment horizontal="right"/>
    </xf>
    <xf numFmtId="3" fontId="18" fillId="0" borderId="22" xfId="0" applyNumberFormat="1" applyFont="1" applyBorder="1" applyAlignment="1" quotePrefix="1">
      <alignment horizontal="right"/>
    </xf>
    <xf numFmtId="3" fontId="18" fillId="0" borderId="22" xfId="0" applyNumberFormat="1" applyFont="1" applyBorder="1" applyAlignment="1">
      <alignment horizontal="right"/>
    </xf>
    <xf numFmtId="3" fontId="18" fillId="0" borderId="23" xfId="0" applyNumberFormat="1" applyFont="1" applyBorder="1" applyAlignment="1" quotePrefix="1">
      <alignment horizontal="right"/>
    </xf>
    <xf numFmtId="0" fontId="21" fillId="33" borderId="21" xfId="0" applyFont="1" applyFill="1" applyBorder="1" applyAlignment="1">
      <alignment/>
    </xf>
    <xf numFmtId="166" fontId="18" fillId="0" borderId="24" xfId="0" applyNumberFormat="1" applyFont="1" applyBorder="1" applyAlignment="1">
      <alignment horizontal="right"/>
    </xf>
    <xf numFmtId="3" fontId="18" fillId="0" borderId="25" xfId="42" applyNumberFormat="1" applyFont="1" applyFill="1" applyBorder="1" applyAlignment="1">
      <alignment/>
    </xf>
    <xf numFmtId="3" fontId="18" fillId="0" borderId="0" xfId="42" applyNumberFormat="1" applyFont="1" applyFill="1" applyBorder="1" applyAlignment="1">
      <alignment/>
    </xf>
    <xf numFmtId="3" fontId="18" fillId="0" borderId="26" xfId="42" applyNumberFormat="1" applyFont="1" applyFill="1" applyBorder="1" applyAlignment="1">
      <alignment/>
    </xf>
    <xf numFmtId="0" fontId="21" fillId="0" borderId="0" xfId="0" applyFont="1" applyAlignment="1">
      <alignment/>
    </xf>
    <xf numFmtId="166" fontId="18" fillId="0" borderId="27" xfId="0" applyNumberFormat="1" applyFont="1" applyBorder="1" applyAlignment="1">
      <alignment horizontal="right"/>
    </xf>
    <xf numFmtId="3" fontId="18" fillId="0" borderId="28" xfId="42" applyNumberFormat="1" applyFont="1" applyFill="1" applyBorder="1" applyAlignment="1">
      <alignment/>
    </xf>
    <xf numFmtId="3" fontId="18" fillId="0" borderId="27" xfId="58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0" fontId="21" fillId="0" borderId="28" xfId="0" applyFont="1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0" xfId="0" applyFont="1" applyAlignment="1">
      <alignment/>
    </xf>
    <xf numFmtId="165" fontId="25" fillId="0" borderId="28" xfId="58" applyNumberFormat="1" applyFont="1" applyFill="1" applyBorder="1" applyAlignment="1">
      <alignment/>
    </xf>
    <xf numFmtId="165" fontId="25" fillId="0" borderId="0" xfId="42" applyNumberFormat="1" applyFont="1" applyFill="1" applyBorder="1" applyAlignment="1">
      <alignment/>
    </xf>
    <xf numFmtId="165" fontId="25" fillId="0" borderId="0" xfId="58" applyNumberFormat="1" applyFont="1" applyFill="1" applyBorder="1" applyAlignment="1">
      <alignment/>
    </xf>
    <xf numFmtId="165" fontId="25" fillId="0" borderId="27" xfId="58" applyNumberFormat="1" applyFont="1" applyFill="1" applyBorder="1" applyAlignment="1">
      <alignment/>
    </xf>
    <xf numFmtId="0" fontId="25" fillId="0" borderId="28" xfId="0" applyFont="1" applyBorder="1" applyAlignment="1">
      <alignment/>
    </xf>
    <xf numFmtId="165" fontId="25" fillId="0" borderId="28" xfId="42" applyNumberFormat="1" applyFont="1" applyFill="1" applyBorder="1" applyAlignment="1">
      <alignment/>
    </xf>
    <xf numFmtId="0" fontId="25" fillId="0" borderId="14" xfId="0" applyFont="1" applyBorder="1" applyAlignment="1">
      <alignment/>
    </xf>
    <xf numFmtId="0" fontId="25" fillId="0" borderId="13" xfId="0" applyFont="1" applyBorder="1" applyAlignment="1">
      <alignment/>
    </xf>
    <xf numFmtId="0" fontId="18" fillId="0" borderId="27" xfId="0" applyFont="1" applyBorder="1" applyAlignment="1">
      <alignment horizontal="right"/>
    </xf>
    <xf numFmtId="0" fontId="21" fillId="33" borderId="29" xfId="0" applyFont="1" applyFill="1" applyBorder="1" applyAlignment="1">
      <alignment/>
    </xf>
    <xf numFmtId="166" fontId="18" fillId="0" borderId="30" xfId="0" applyNumberFormat="1" applyFont="1" applyBorder="1" applyAlignment="1">
      <alignment horizontal="right"/>
    </xf>
    <xf numFmtId="0" fontId="18" fillId="0" borderId="31" xfId="0" applyFont="1" applyBorder="1" applyAlignment="1">
      <alignment/>
    </xf>
    <xf numFmtId="165" fontId="18" fillId="0" borderId="32" xfId="42" applyNumberFormat="1" applyFont="1" applyFill="1" applyBorder="1" applyAlignment="1">
      <alignment/>
    </xf>
    <xf numFmtId="165" fontId="18" fillId="0" borderId="31" xfId="42" applyNumberFormat="1" applyFont="1" applyFill="1" applyBorder="1" applyAlignment="1">
      <alignment/>
    </xf>
    <xf numFmtId="165" fontId="18" fillId="0" borderId="33" xfId="58" applyNumberFormat="1" applyFont="1" applyFill="1" applyBorder="1" applyAlignment="1">
      <alignment/>
    </xf>
    <xf numFmtId="165" fontId="18" fillId="0" borderId="28" xfId="42" applyNumberFormat="1" applyFont="1" applyFill="1" applyBorder="1" applyAlignment="1">
      <alignment/>
    </xf>
    <xf numFmtId="165" fontId="18" fillId="0" borderId="0" xfId="42" applyNumberFormat="1" applyFont="1" applyFill="1" applyBorder="1" applyAlignment="1">
      <alignment/>
    </xf>
    <xf numFmtId="165" fontId="18" fillId="0" borderId="27" xfId="58" applyNumberFormat="1" applyFont="1" applyFill="1" applyBorder="1" applyAlignment="1">
      <alignment/>
    </xf>
    <xf numFmtId="0" fontId="21" fillId="0" borderId="34" xfId="0" applyFont="1" applyBorder="1" applyAlignment="1">
      <alignment/>
    </xf>
    <xf numFmtId="0" fontId="18" fillId="0" borderId="17" xfId="0" applyFont="1" applyBorder="1" applyAlignment="1">
      <alignment horizontal="right"/>
    </xf>
    <xf numFmtId="0" fontId="18" fillId="0" borderId="16" xfId="0" applyFont="1" applyBorder="1" applyAlignment="1">
      <alignment/>
    </xf>
    <xf numFmtId="3" fontId="18" fillId="0" borderId="15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0" xfId="58" applyNumberFormat="1" applyFont="1" applyFill="1" applyBorder="1" applyAlignment="1">
      <alignment/>
    </xf>
    <xf numFmtId="3" fontId="18" fillId="0" borderId="35" xfId="0" applyNumberFormat="1" applyFont="1" applyBorder="1" applyAlignment="1" quotePrefix="1">
      <alignment horizontal="right"/>
    </xf>
    <xf numFmtId="0" fontId="18" fillId="0" borderId="24" xfId="0" applyFont="1" applyBorder="1" applyAlignment="1">
      <alignment horizontal="right"/>
    </xf>
    <xf numFmtId="3" fontId="18" fillId="0" borderId="36" xfId="42" applyNumberFormat="1" applyFont="1" applyFill="1" applyBorder="1" applyAlignment="1">
      <alignment/>
    </xf>
    <xf numFmtId="0" fontId="18" fillId="0" borderId="37" xfId="0" applyFont="1" applyBorder="1" applyAlignment="1">
      <alignment horizontal="right"/>
    </xf>
    <xf numFmtId="3" fontId="18" fillId="0" borderId="38" xfId="0" applyNumberFormat="1" applyFont="1" applyBorder="1" applyAlignment="1" quotePrefix="1">
      <alignment horizontal="right"/>
    </xf>
    <xf numFmtId="3" fontId="18" fillId="0" borderId="39" xfId="0" applyNumberFormat="1" applyFont="1" applyBorder="1" applyAlignment="1" quotePrefix="1">
      <alignment horizontal="right"/>
    </xf>
    <xf numFmtId="3" fontId="18" fillId="0" borderId="39" xfId="0" applyNumberFormat="1" applyFont="1" applyBorder="1" applyAlignment="1">
      <alignment horizontal="right"/>
    </xf>
    <xf numFmtId="0" fontId="18" fillId="0" borderId="30" xfId="0" applyFont="1" applyBorder="1" applyAlignment="1">
      <alignment horizontal="right"/>
    </xf>
    <xf numFmtId="0" fontId="21" fillId="0" borderId="38" xfId="0" applyFont="1" applyBorder="1" applyAlignment="1">
      <alignment/>
    </xf>
    <xf numFmtId="0" fontId="18" fillId="0" borderId="40" xfId="0" applyFont="1" applyBorder="1" applyAlignment="1">
      <alignment horizontal="right"/>
    </xf>
    <xf numFmtId="165" fontId="18" fillId="0" borderId="34" xfId="42" applyNumberFormat="1" applyFont="1" applyFill="1" applyBorder="1" applyAlignment="1">
      <alignment/>
    </xf>
    <xf numFmtId="165" fontId="18" fillId="0" borderId="41" xfId="42" applyNumberFormat="1" applyFont="1" applyFill="1" applyBorder="1" applyAlignment="1">
      <alignment/>
    </xf>
    <xf numFmtId="165" fontId="18" fillId="0" borderId="40" xfId="58" applyNumberFormat="1" applyFont="1" applyFill="1" applyBorder="1" applyAlignment="1">
      <alignment/>
    </xf>
    <xf numFmtId="3" fontId="22" fillId="33" borderId="0" xfId="0" applyNumberFormat="1" applyFont="1" applyFill="1" applyAlignment="1">
      <alignment horizontal="center"/>
    </xf>
    <xf numFmtId="166" fontId="18" fillId="0" borderId="33" xfId="0" applyNumberFormat="1" applyFont="1" applyBorder="1" applyAlignment="1">
      <alignment horizontal="right"/>
    </xf>
    <xf numFmtId="10" fontId="18" fillId="0" borderId="32" xfId="42" applyNumberFormat="1" applyFont="1" applyFill="1" applyBorder="1" applyAlignment="1">
      <alignment/>
    </xf>
    <xf numFmtId="10" fontId="18" fillId="0" borderId="31" xfId="42" applyNumberFormat="1" applyFont="1" applyFill="1" applyBorder="1" applyAlignment="1">
      <alignment/>
    </xf>
    <xf numFmtId="10" fontId="18" fillId="0" borderId="33" xfId="58" applyNumberFormat="1" applyFont="1" applyFill="1" applyBorder="1" applyAlignment="1">
      <alignment/>
    </xf>
    <xf numFmtId="10" fontId="18" fillId="0" borderId="28" xfId="42" applyNumberFormat="1" applyFont="1" applyFill="1" applyBorder="1" applyAlignment="1">
      <alignment/>
    </xf>
    <xf numFmtId="10" fontId="18" fillId="0" borderId="0" xfId="42" applyNumberFormat="1" applyFont="1" applyFill="1" applyBorder="1" applyAlignment="1">
      <alignment/>
    </xf>
    <xf numFmtId="10" fontId="18" fillId="0" borderId="27" xfId="58" applyNumberFormat="1" applyFont="1" applyFill="1" applyBorder="1" applyAlignment="1">
      <alignment/>
    </xf>
    <xf numFmtId="0" fontId="25" fillId="0" borderId="34" xfId="0" applyFont="1" applyBorder="1" applyAlignment="1">
      <alignment/>
    </xf>
    <xf numFmtId="0" fontId="25" fillId="0" borderId="40" xfId="0" applyFont="1" applyBorder="1" applyAlignment="1">
      <alignment horizontal="right"/>
    </xf>
    <xf numFmtId="165" fontId="25" fillId="0" borderId="34" xfId="0" applyNumberFormat="1" applyFont="1" applyBorder="1" applyAlignment="1">
      <alignment/>
    </xf>
    <xf numFmtId="165" fontId="25" fillId="0" borderId="41" xfId="0" applyNumberFormat="1" applyFont="1" applyBorder="1" applyAlignment="1">
      <alignment/>
    </xf>
    <xf numFmtId="165" fontId="25" fillId="0" borderId="4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0" fontId="24" fillId="0" borderId="0" xfId="55" applyFont="1">
      <alignment/>
      <protection/>
    </xf>
    <xf numFmtId="164" fontId="24" fillId="0" borderId="0" xfId="55" applyNumberFormat="1" applyFont="1">
      <alignment/>
      <protection/>
    </xf>
    <xf numFmtId="165" fontId="24" fillId="0" borderId="0" xfId="55" applyNumberFormat="1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lkSales_Natio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Inland/Central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34747.849</c:v>
              </c:pt>
              <c:pt idx="1">
                <c:v>36905.2469999999</c:v>
              </c:pt>
              <c:pt idx="2">
                <c:v>38308.252</c:v>
              </c:pt>
              <c:pt idx="3">
                <c:v>40006.5649999999</c:v>
              </c:pt>
              <c:pt idx="4">
                <c:v>36040.1999999999</c:v>
              </c:pt>
              <c:pt idx="5">
                <c:v>35710.484</c:v>
              </c:pt>
              <c:pt idx="6">
                <c:v>33265.589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36749.468</c:v>
              </c:pt>
              <c:pt idx="1">
                <c:v>39146.9709999999</c:v>
              </c:pt>
              <c:pt idx="2">
                <c:v>40934.3689999999</c:v>
              </c:pt>
              <c:pt idx="3">
                <c:v>42220.496</c:v>
              </c:pt>
              <c:pt idx="4">
                <c:v>37744.2819999999</c:v>
              </c:pt>
              <c:pt idx="5">
                <c:v>37750.683</c:v>
              </c:pt>
              <c:pt idx="6">
                <c:v>36337.661</c:v>
              </c:pt>
              <c:pt idx="7">
                <c:v>31203.606</c:v>
              </c:pt>
              <c:pt idx="8">
                <c:v>34805.508</c:v>
              </c:pt>
              <c:pt idx="9">
                <c:v>32375.111</c:v>
              </c:pt>
              <c:pt idx="10">
                <c:v>33633.875</c:v>
              </c:pt>
              <c:pt idx="11">
                <c:v>33525.218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33897.6569999999</c:v>
              </c:pt>
              <c:pt idx="1">
                <c:v>36038.9879999999</c:v>
              </c:pt>
              <c:pt idx="2">
                <c:v>37924.381</c:v>
              </c:pt>
              <c:pt idx="3">
                <c:v>39919.339</c:v>
              </c:pt>
              <c:pt idx="4">
                <c:v>35823.1859999999</c:v>
              </c:pt>
              <c:pt idx="5">
                <c:v>36799.1039999999</c:v>
              </c:pt>
              <c:pt idx="6">
                <c:v>34554.623</c:v>
              </c:pt>
              <c:pt idx="7">
                <c:v>31864.673</c:v>
              </c:pt>
              <c:pt idx="8">
                <c:v>35039.686</c:v>
              </c:pt>
              <c:pt idx="9">
                <c:v>33811.805</c:v>
              </c:pt>
              <c:pt idx="10">
                <c:v>35097.1379999999</c:v>
              </c:pt>
              <c:pt idx="11">
                <c:v>34300.6639999999</c:v>
              </c:pt>
            </c:numLit>
          </c:val>
          <c:smooth val="1"/>
        </c:ser>
        <c:marker val="1"/>
        <c:axId val="57161714"/>
        <c:axId val="44693379"/>
      </c:lineChart>
      <c:catAx>
        <c:axId val="5716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4693379"/>
        <c:crosses val="autoZero"/>
        <c:auto val="1"/>
        <c:lblOffset val="100"/>
        <c:tickLblSkip val="1"/>
        <c:noMultiLvlLbl val="0"/>
      </c:catAx>
      <c:valAx>
        <c:axId val="44693379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716171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Northern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9565.73799999999</c:v>
              </c:pt>
              <c:pt idx="1">
                <c:v>9390.07699999999</c:v>
              </c:pt>
              <c:pt idx="2">
                <c:v>9227.251</c:v>
              </c:pt>
              <c:pt idx="3">
                <c:v>8519.73</c:v>
              </c:pt>
              <c:pt idx="4">
                <c:v>7666.48499999999</c:v>
              </c:pt>
              <c:pt idx="5">
                <c:v>8984.244</c:v>
              </c:pt>
              <c:pt idx="6">
                <c:v>9053.61399999999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8793.064</c:v>
              </c:pt>
              <c:pt idx="1">
                <c:v>9039.76499999999</c:v>
              </c:pt>
              <c:pt idx="2">
                <c:v>9682.32099999999</c:v>
              </c:pt>
              <c:pt idx="3">
                <c:v>9170.20999999999</c:v>
              </c:pt>
              <c:pt idx="4">
                <c:v>7576.76699999999</c:v>
              </c:pt>
              <c:pt idx="5">
                <c:v>8752.995</c:v>
              </c:pt>
              <c:pt idx="6">
                <c:v>9675.188</c:v>
              </c:pt>
              <c:pt idx="7">
                <c:v>8721.984</c:v>
              </c:pt>
              <c:pt idx="8">
                <c:v>9097.117</c:v>
              </c:pt>
              <c:pt idx="9">
                <c:v>7823.233</c:v>
              </c:pt>
              <c:pt idx="10">
                <c:v>8591.44599999999</c:v>
              </c:pt>
              <c:pt idx="11">
                <c:v>9218.95499999999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9434.59499999999</c:v>
              </c:pt>
              <c:pt idx="1">
                <c:v>9651.35</c:v>
              </c:pt>
              <c:pt idx="2">
                <c:v>9241.251</c:v>
              </c:pt>
              <c:pt idx="3">
                <c:v>9805.86199999999</c:v>
              </c:pt>
              <c:pt idx="4">
                <c:v>9092.37399999999</c:v>
              </c:pt>
              <c:pt idx="5">
                <c:v>10182.468</c:v>
              </c:pt>
              <c:pt idx="6">
                <c:v>10040.382</c:v>
              </c:pt>
              <c:pt idx="7">
                <c:v>8744.28299999999</c:v>
              </c:pt>
              <c:pt idx="8">
                <c:v>9312.82099999999</c:v>
              </c:pt>
              <c:pt idx="9">
                <c:v>8658.87199999999</c:v>
              </c:pt>
              <c:pt idx="10">
                <c:v>9041.66599999999</c:v>
              </c:pt>
              <c:pt idx="11">
                <c:v>8790.745</c:v>
              </c:pt>
            </c:numLit>
          </c:val>
          <c:smooth val="1"/>
        </c:ser>
        <c:marker val="1"/>
        <c:axId val="48173420"/>
        <c:axId val="30907597"/>
      </c:lineChart>
      <c:catAx>
        <c:axId val="48173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0907597"/>
        <c:crosses val="autoZero"/>
        <c:auto val="1"/>
        <c:lblOffset val="100"/>
        <c:tickLblSkip val="1"/>
        <c:noMultiLvlLbl val="0"/>
      </c:catAx>
      <c:valAx>
        <c:axId val="30907597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817342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South/East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47560.6979999999</c:v>
              </c:pt>
              <c:pt idx="1">
                <c:v>49274.7079999999</c:v>
              </c:pt>
              <c:pt idx="2">
                <c:v>48300.395</c:v>
              </c:pt>
              <c:pt idx="3">
                <c:v>50129.787</c:v>
              </c:pt>
              <c:pt idx="4">
                <c:v>47523.3</c:v>
              </c:pt>
              <c:pt idx="5">
                <c:v>47200.4338917551</c:v>
              </c:pt>
              <c:pt idx="6">
                <c:v>45939.6196283647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50604.2569999999</c:v>
              </c:pt>
              <c:pt idx="1">
                <c:v>51414.1009999999</c:v>
              </c:pt>
              <c:pt idx="2">
                <c:v>54175.258</c:v>
              </c:pt>
              <c:pt idx="3">
                <c:v>54524.639</c:v>
              </c:pt>
              <c:pt idx="4">
                <c:v>47550.087</c:v>
              </c:pt>
              <c:pt idx="5">
                <c:v>46643.253</c:v>
              </c:pt>
              <c:pt idx="6">
                <c:v>46810.3900799999</c:v>
              </c:pt>
              <c:pt idx="7">
                <c:v>39415.2799999999</c:v>
              </c:pt>
              <c:pt idx="8">
                <c:v>46504.5059999999</c:v>
              </c:pt>
              <c:pt idx="9">
                <c:v>43865.622</c:v>
              </c:pt>
              <c:pt idx="10">
                <c:v>42599.933</c:v>
              </c:pt>
              <c:pt idx="11">
                <c:v>43745.517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47082.288</c:v>
              </c:pt>
              <c:pt idx="1">
                <c:v>50135.1459999999</c:v>
              </c:pt>
              <c:pt idx="2">
                <c:v>51028.712</c:v>
              </c:pt>
              <c:pt idx="3">
                <c:v>52945.3549999999</c:v>
              </c:pt>
              <c:pt idx="4">
                <c:v>51658.6259999999</c:v>
              </c:pt>
              <c:pt idx="5">
                <c:v>53838.099</c:v>
              </c:pt>
              <c:pt idx="6">
                <c:v>48831.6959999999</c:v>
              </c:pt>
              <c:pt idx="7">
                <c:v>42468.201</c:v>
              </c:pt>
              <c:pt idx="8">
                <c:v>46335.63</c:v>
              </c:pt>
              <c:pt idx="9">
                <c:v>44677.9199999999</c:v>
              </c:pt>
              <c:pt idx="10">
                <c:v>45956.103</c:v>
              </c:pt>
              <c:pt idx="11">
                <c:v>45814.54</c:v>
              </c:pt>
            </c:numLit>
          </c:val>
          <c:smooth val="1"/>
        </c:ser>
        <c:marker val="1"/>
        <c:axId val="9732918"/>
        <c:axId val="20487399"/>
      </c:lineChart>
      <c:catAx>
        <c:axId val="9732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0487399"/>
        <c:crosses val="autoZero"/>
        <c:auto val="1"/>
        <c:lblOffset val="100"/>
        <c:tickLblSkip val="1"/>
        <c:noMultiLvlLbl val="0"/>
      </c:catAx>
      <c:valAx>
        <c:axId val="20487399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973291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60849.2322499999</c:v>
              </c:pt>
              <c:pt idx="1">
                <c:v>62513.8209999999</c:v>
              </c:pt>
              <c:pt idx="2">
                <c:v>61376.26575</c:v>
              </c:pt>
              <c:pt idx="3">
                <c:v>62517.5042499999</c:v>
              </c:pt>
              <c:pt idx="4">
                <c:v>58962.48</c:v>
              </c:pt>
              <c:pt idx="5">
                <c:v>60100.5792746087</c:v>
              </c:pt>
              <c:pt idx="6">
                <c:v>58859.908439058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63488.4959999999</c:v>
              </c:pt>
              <c:pt idx="1">
                <c:v>64748.7859999999</c:v>
              </c:pt>
              <c:pt idx="2">
                <c:v>68268.629</c:v>
              </c:pt>
              <c:pt idx="3">
                <c:v>67872.68075</c:v>
              </c:pt>
              <c:pt idx="4">
                <c:v>58924.78725</c:v>
              </c:pt>
              <c:pt idx="5">
                <c:v>59181.28925</c:v>
              </c:pt>
              <c:pt idx="6">
                <c:v>60233.5043299999</c:v>
              </c:pt>
              <c:pt idx="7">
                <c:v>51307.4284999999</c:v>
              </c:pt>
              <c:pt idx="8">
                <c:v>59345.6419999999</c:v>
              </c:pt>
              <c:pt idx="9">
                <c:v>54957.73225</c:v>
              </c:pt>
              <c:pt idx="10">
                <c:v>54404.13</c:v>
              </c:pt>
              <c:pt idx="11">
                <c:v>56264.965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61017.751</c:v>
              </c:pt>
              <c:pt idx="1">
                <c:v>64652.3119999999</c:v>
              </c:pt>
              <c:pt idx="2">
                <c:v>65079.245</c:v>
              </c:pt>
              <c:pt idx="3">
                <c:v>67546.14</c:v>
              </c:pt>
              <c:pt idx="4">
                <c:v>65414.298</c:v>
              </c:pt>
              <c:pt idx="5">
                <c:v>68831.963</c:v>
              </c:pt>
              <c:pt idx="6">
                <c:v>63389.2279999999</c:v>
              </c:pt>
              <c:pt idx="7">
                <c:v>54933.3459999999</c:v>
              </c:pt>
              <c:pt idx="8">
                <c:v>59686.345</c:v>
              </c:pt>
              <c:pt idx="9">
                <c:v>56830.9259999999</c:v>
              </c:pt>
              <c:pt idx="10">
                <c:v>58607.315</c:v>
              </c:pt>
              <c:pt idx="11">
                <c:v>58290.315</c:v>
              </c:pt>
            </c:numLit>
          </c:val>
          <c:smooth val="1"/>
        </c:ser>
        <c:marker val="1"/>
        <c:axId val="50168864"/>
        <c:axId val="48866593"/>
      </c:lineChart>
      <c:catAx>
        <c:axId val="50168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8866593"/>
        <c:crosses val="autoZero"/>
        <c:auto val="1"/>
        <c:lblOffset val="100"/>
        <c:tickLblSkip val="1"/>
        <c:noMultiLvlLbl val="0"/>
      </c:catAx>
      <c:valAx>
        <c:axId val="48866593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016886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Australian Milk Production - National Total
 2021/22 &amp; 2022/23</a:t>
            </a:r>
          </a:p>
        </c:rich>
      </c:tx>
      <c:layout>
        <c:manualLayout>
          <c:xMode val="factor"/>
          <c:yMode val="factor"/>
          <c:x val="-0.018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09775"/>
          <c:w val="0.6055"/>
          <c:h val="0.50625"/>
        </c:manualLayout>
      </c:layout>
      <c:lineChart>
        <c:grouping val="standard"/>
        <c:varyColors val="0"/>
        <c:ser>
          <c:idx val="0"/>
          <c:order val="0"/>
          <c:tx>
            <c:v>2021/2022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615577.341896152</c:v>
              </c:pt>
              <c:pt idx="1">
                <c:v>699522.052793947</c:v>
              </c:pt>
              <c:pt idx="2">
                <c:v>852806.867512266</c:v>
              </c:pt>
              <c:pt idx="3">
                <c:v>952820.638239727</c:v>
              </c:pt>
              <c:pt idx="4">
                <c:v>907435.138774031</c:v>
              </c:pt>
              <c:pt idx="5">
                <c:v>846692.63514172</c:v>
              </c:pt>
              <c:pt idx="6">
                <c:v>720372.5468324</c:v>
              </c:pt>
              <c:pt idx="7">
                <c:v>585629.171250523</c:v>
              </c:pt>
              <c:pt idx="8">
                <c:v>601056.810106928</c:v>
              </c:pt>
              <c:pt idx="9">
                <c:v>588061.364054095</c:v>
              </c:pt>
              <c:pt idx="10">
                <c:v>614453.029522158</c:v>
              </c:pt>
              <c:pt idx="11">
                <c:v>569783.420710314</c:v>
              </c:pt>
            </c:numLit>
          </c:val>
          <c:smooth val="1"/>
        </c:ser>
        <c:ser>
          <c:idx val="2"/>
          <c:order val="1"/>
          <c:tx>
            <c:v>2022/2023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570199.372098428</c:v>
              </c:pt>
              <c:pt idx="1">
                <c:v>659242.110707453</c:v>
              </c:pt>
              <c:pt idx="2">
                <c:v>797167.795769957</c:v>
              </c:pt>
              <c:pt idx="3">
                <c:v>888535.142242631</c:v>
              </c:pt>
              <c:pt idx="4">
                <c:v>818914.946797276</c:v>
              </c:pt>
              <c:pt idx="5">
                <c:v>790237.598046831</c:v>
              </c:pt>
              <c:pt idx="6">
                <c:v>693408.8201865</c:v>
              </c:pt>
              <c:pt idx="7">
                <c:v>553467.89076305</c:v>
              </c:pt>
              <c:pt idx="8">
                <c:v>580325.765960725</c:v>
              </c:pt>
              <c:pt idx="9">
                <c:v>577153.026751601</c:v>
              </c:pt>
              <c:pt idx="10">
                <c:v>623257.518131402</c:v>
              </c:pt>
              <c:pt idx="11">
                <c:v>576627.597060534</c:v>
              </c:pt>
            </c:numLit>
          </c:val>
          <c:smooth val="1"/>
        </c:ser>
        <c:marker val="1"/>
        <c:axId val="37146154"/>
        <c:axId val="65879931"/>
      </c:lineChart>
      <c:catAx>
        <c:axId val="37146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5879931"/>
        <c:crosses val="autoZero"/>
        <c:auto val="1"/>
        <c:lblOffset val="100"/>
        <c:tickLblSkip val="1"/>
        <c:noMultiLvlLbl val="0"/>
      </c:catAx>
      <c:valAx>
        <c:axId val="65879931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7146154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0175"/>
                <c:y val="-0.0267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r"/>
      <c:layout>
        <c:manualLayout>
          <c:xMode val="edge"/>
          <c:yMode val="edge"/>
          <c:x val="0.38375"/>
          <c:y val="0.9595"/>
          <c:w val="0.25025"/>
          <c:h val="0.02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North Coast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28290.913</c:v>
              </c:pt>
              <c:pt idx="1">
                <c:v>27346.7229999999</c:v>
              </c:pt>
              <c:pt idx="2">
                <c:v>28806.061</c:v>
              </c:pt>
              <c:pt idx="3">
                <c:v>32134.521</c:v>
              </c:pt>
              <c:pt idx="4">
                <c:v>27992.724</c:v>
              </c:pt>
              <c:pt idx="5">
                <c:v>29991.7810450511</c:v>
              </c:pt>
              <c:pt idx="6">
                <c:v>27040.2709314592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28476.141</c:v>
              </c:pt>
              <c:pt idx="1">
                <c:v>26358.275</c:v>
              </c:pt>
              <c:pt idx="2">
                <c:v>29186.8919999999</c:v>
              </c:pt>
              <c:pt idx="3">
                <c:v>32544.37</c:v>
              </c:pt>
              <c:pt idx="4">
                <c:v>25005.568</c:v>
              </c:pt>
              <c:pt idx="5">
                <c:v>26531.348</c:v>
              </c:pt>
              <c:pt idx="6">
                <c:v>24700.964</c:v>
              </c:pt>
              <c:pt idx="7">
                <c:v>22699.217</c:v>
              </c:pt>
              <c:pt idx="8">
                <c:v>25781.5329999999</c:v>
              </c:pt>
              <c:pt idx="9">
                <c:v>25752.7469999999</c:v>
              </c:pt>
              <c:pt idx="10">
                <c:v>23301.02</c:v>
              </c:pt>
              <c:pt idx="11">
                <c:v>24068.804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27471.7419999999</c:v>
              </c:pt>
              <c:pt idx="1">
                <c:v>27191.179</c:v>
              </c:pt>
              <c:pt idx="2">
                <c:v>28768.6159999999</c:v>
              </c:pt>
              <c:pt idx="3">
                <c:v>32536.155</c:v>
              </c:pt>
              <c:pt idx="4">
                <c:v>26740.534</c:v>
              </c:pt>
              <c:pt idx="5">
                <c:v>30537.052</c:v>
              </c:pt>
              <c:pt idx="6">
                <c:v>24793.6189999999</c:v>
              </c:pt>
              <c:pt idx="7">
                <c:v>24130.475</c:v>
              </c:pt>
              <c:pt idx="8">
                <c:v>25569.623</c:v>
              </c:pt>
              <c:pt idx="9">
                <c:v>25733.785</c:v>
              </c:pt>
              <c:pt idx="10">
                <c:v>24481.14</c:v>
              </c:pt>
              <c:pt idx="11">
                <c:v>24463.559</c:v>
              </c:pt>
            </c:numLit>
          </c:val>
          <c:smooth val="1"/>
        </c:ser>
        <c:marker val="1"/>
        <c:axId val="66696092"/>
        <c:axId val="63393917"/>
      </c:lineChart>
      <c:catAx>
        <c:axId val="66696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3393917"/>
        <c:crosses val="autoZero"/>
        <c:auto val="1"/>
        <c:lblOffset val="100"/>
        <c:tickLblSkip val="1"/>
        <c:noMultiLvlLbl val="0"/>
      </c:catAx>
      <c:valAx>
        <c:axId val="63393917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669609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Southern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38266.2189999999</c:v>
              </c:pt>
              <c:pt idx="1">
                <c:v>44913.017</c:v>
              </c:pt>
              <c:pt idx="2">
                <c:v>50353.89</c:v>
              </c:pt>
              <c:pt idx="3">
                <c:v>57151.8879999999</c:v>
              </c:pt>
              <c:pt idx="4">
                <c:v>57170.148</c:v>
              </c:pt>
              <c:pt idx="5">
                <c:v>50298.495</c:v>
              </c:pt>
              <c:pt idx="6">
                <c:v>45872.546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40754.3139999999</c:v>
              </c:pt>
              <c:pt idx="1">
                <c:v>42944.038</c:v>
              </c:pt>
              <c:pt idx="2">
                <c:v>55650.91</c:v>
              </c:pt>
              <c:pt idx="3">
                <c:v>59554.54</c:v>
              </c:pt>
              <c:pt idx="4">
                <c:v>52985.8139999999</c:v>
              </c:pt>
              <c:pt idx="5">
                <c:v>50655.522</c:v>
              </c:pt>
              <c:pt idx="6">
                <c:v>43816.202</c:v>
              </c:pt>
              <c:pt idx="7">
                <c:v>36419.2679999999</c:v>
              </c:pt>
              <c:pt idx="8">
                <c:v>43142.4709999999</c:v>
              </c:pt>
              <c:pt idx="9">
                <c:v>40505.5449999999</c:v>
              </c:pt>
              <c:pt idx="10">
                <c:v>41522.4239999999</c:v>
              </c:pt>
              <c:pt idx="11">
                <c:v>42673.1029999999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41918.33</c:v>
              </c:pt>
              <c:pt idx="1">
                <c:v>44529.268</c:v>
              </c:pt>
              <c:pt idx="2">
                <c:v>57482.7969999999</c:v>
              </c:pt>
              <c:pt idx="3">
                <c:v>61328.9059999999</c:v>
              </c:pt>
              <c:pt idx="4">
                <c:v>57324.0709999999</c:v>
              </c:pt>
              <c:pt idx="5">
                <c:v>56999.061</c:v>
              </c:pt>
              <c:pt idx="6">
                <c:v>48490.1929999999</c:v>
              </c:pt>
              <c:pt idx="7">
                <c:v>43755.0619999999</c:v>
              </c:pt>
              <c:pt idx="8">
                <c:v>48322.3119999999</c:v>
              </c:pt>
              <c:pt idx="9">
                <c:v>44035.228</c:v>
              </c:pt>
              <c:pt idx="10">
                <c:v>46283.6209999999</c:v>
              </c:pt>
              <c:pt idx="11">
                <c:v>44944.6969999999</c:v>
              </c:pt>
            </c:numLit>
          </c:val>
          <c:smooth val="1"/>
        </c:ser>
        <c:marker val="1"/>
        <c:axId val="33674342"/>
        <c:axId val="34633623"/>
      </c:lineChart>
      <c:catAx>
        <c:axId val="3367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4633623"/>
        <c:crosses val="autoZero"/>
        <c:auto val="1"/>
        <c:lblOffset val="100"/>
        <c:tickLblSkip val="1"/>
        <c:noMultiLvlLbl val="0"/>
      </c:catAx>
      <c:valAx>
        <c:axId val="34633623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367434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101304.981</c:v>
              </c:pt>
              <c:pt idx="1">
                <c:v>109164.986999999</c:v>
              </c:pt>
              <c:pt idx="2">
                <c:v>117468.203</c:v>
              </c:pt>
              <c:pt idx="3">
                <c:v>129292.973999999</c:v>
              </c:pt>
              <c:pt idx="4">
                <c:v>121203.072</c:v>
              </c:pt>
              <c:pt idx="5">
                <c:v>116000.760045051</c:v>
              </c:pt>
              <c:pt idx="6">
                <c:v>106178.405931459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105979.923</c:v>
              </c:pt>
              <c:pt idx="1">
                <c:v>108449.283999999</c:v>
              </c:pt>
              <c:pt idx="2">
                <c:v>125772.171</c:v>
              </c:pt>
              <c:pt idx="3">
                <c:v>134319.406</c:v>
              </c:pt>
              <c:pt idx="4">
                <c:v>115735.663999999</c:v>
              </c:pt>
              <c:pt idx="5">
                <c:v>114937.553</c:v>
              </c:pt>
              <c:pt idx="6">
                <c:v>104854.826999999</c:v>
              </c:pt>
              <c:pt idx="7">
                <c:v>90322.091</c:v>
              </c:pt>
              <c:pt idx="8">
                <c:v>103729.512</c:v>
              </c:pt>
              <c:pt idx="9">
                <c:v>98633.403</c:v>
              </c:pt>
              <c:pt idx="10">
                <c:v>98457.319</c:v>
              </c:pt>
              <c:pt idx="11">
                <c:v>100267.125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103287.728999999</c:v>
              </c:pt>
              <c:pt idx="1">
                <c:v>107759.435</c:v>
              </c:pt>
              <c:pt idx="2">
                <c:v>124175.793999999</c:v>
              </c:pt>
              <c:pt idx="3">
                <c:v>133784.4</c:v>
              </c:pt>
              <c:pt idx="4">
                <c:v>119887.791</c:v>
              </c:pt>
              <c:pt idx="5">
                <c:v>124335.217</c:v>
              </c:pt>
              <c:pt idx="6">
                <c:v>107838.435</c:v>
              </c:pt>
              <c:pt idx="7">
                <c:v>99750.21</c:v>
              </c:pt>
              <c:pt idx="8">
                <c:v>108931.621</c:v>
              </c:pt>
              <c:pt idx="9">
                <c:v>103580.818</c:v>
              </c:pt>
              <c:pt idx="10">
                <c:v>105861.899</c:v>
              </c:pt>
              <c:pt idx="11">
                <c:v>103708.92</c:v>
              </c:pt>
            </c:numLit>
          </c:val>
          <c:smooth val="1"/>
        </c:ser>
        <c:marker val="1"/>
        <c:axId val="43267152"/>
        <c:axId val="53860049"/>
      </c:lineChart>
      <c:catAx>
        <c:axId val="43267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3860049"/>
        <c:crosses val="autoZero"/>
        <c:auto val="1"/>
        <c:lblOffset val="100"/>
        <c:tickLblSkip val="1"/>
        <c:noMultiLvlLbl val="0"/>
      </c:catAx>
      <c:valAx>
        <c:axId val="53860049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326715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Eastern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83691.389</c:v>
              </c:pt>
              <c:pt idx="1">
                <c:v>142483.343999999</c:v>
              </c:pt>
              <c:pt idx="2">
                <c:v>209107.659</c:v>
              </c:pt>
              <c:pt idx="3">
                <c:v>257711.952</c:v>
              </c:pt>
              <c:pt idx="4">
                <c:v>245623.105</c:v>
              </c:pt>
              <c:pt idx="5">
                <c:v>213145.408</c:v>
              </c:pt>
              <c:pt idx="6">
                <c:v>180522.613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92450.9689999999</c:v>
              </c:pt>
              <c:pt idx="1">
                <c:v>164408.273999999</c:v>
              </c:pt>
              <c:pt idx="2">
                <c:v>242349.732999999</c:v>
              </c:pt>
              <c:pt idx="3">
                <c:v>290216.809</c:v>
              </c:pt>
              <c:pt idx="4">
                <c:v>269992.302</c:v>
              </c:pt>
              <c:pt idx="5">
                <c:v>239124.357999999</c:v>
              </c:pt>
              <c:pt idx="6">
                <c:v>185636.613</c:v>
              </c:pt>
              <c:pt idx="7">
                <c:v>134627.389</c:v>
              </c:pt>
              <c:pt idx="8">
                <c:v>122247.852</c:v>
              </c:pt>
              <c:pt idx="9">
                <c:v>99846.3009999999</c:v>
              </c:pt>
              <c:pt idx="10">
                <c:v>91898.2429999999</c:v>
              </c:pt>
              <c:pt idx="11">
                <c:v>74948.264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88412.757</c:v>
              </c:pt>
              <c:pt idx="1">
                <c:v>156113.853</c:v>
              </c:pt>
              <c:pt idx="2">
                <c:v>233810.2</c:v>
              </c:pt>
              <c:pt idx="3">
                <c:v>279290.84</c:v>
              </c:pt>
              <c:pt idx="4">
                <c:v>264046.674999999</c:v>
              </c:pt>
              <c:pt idx="5">
                <c:v>253020.666999999</c:v>
              </c:pt>
              <c:pt idx="6">
                <c:v>228640.060999999</c:v>
              </c:pt>
              <c:pt idx="7">
                <c:v>182027.92</c:v>
              </c:pt>
              <c:pt idx="8">
                <c:v>167531.291</c:v>
              </c:pt>
              <c:pt idx="9">
                <c:v>130830.99</c:v>
              </c:pt>
              <c:pt idx="10">
                <c:v>117791.621</c:v>
              </c:pt>
              <c:pt idx="11">
                <c:v>89852.4579999999</c:v>
              </c:pt>
            </c:numLit>
          </c:val>
          <c:smooth val="1"/>
        </c:ser>
        <c:marker val="1"/>
        <c:axId val="14978394"/>
        <c:axId val="587819"/>
      </c:lineChart>
      <c:catAx>
        <c:axId val="1497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87819"/>
        <c:crosses val="autoZero"/>
        <c:auto val="1"/>
        <c:lblOffset val="100"/>
        <c:tickLblSkip val="1"/>
        <c:noMultiLvlLbl val="0"/>
      </c:catAx>
      <c:valAx>
        <c:axId val="587819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497839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Northern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101941.9575</c:v>
              </c:pt>
              <c:pt idx="1">
                <c:v>129696.014</c:v>
              </c:pt>
              <c:pt idx="2">
                <c:v>229065.478999999</c:v>
              </c:pt>
              <c:pt idx="3">
                <c:v>310879.3135</c:v>
              </c:pt>
              <c:pt idx="4">
                <c:v>305600.157442958</c:v>
              </c:pt>
              <c:pt idx="5">
                <c:v>279234.399099616</c:v>
              </c:pt>
              <c:pt idx="6">
                <c:v>252123.440725473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114159.5435</c:v>
              </c:pt>
              <c:pt idx="1">
                <c:v>151322.128</c:v>
              </c:pt>
              <c:pt idx="2">
                <c:v>261541.9785</c:v>
              </c:pt>
              <c:pt idx="3">
                <c:v>343180.831</c:v>
              </c:pt>
              <c:pt idx="4">
                <c:v>318151.43</c:v>
              </c:pt>
              <c:pt idx="5">
                <c:v>289301.6435</c:v>
              </c:pt>
              <c:pt idx="6">
                <c:v>249617.5765</c:v>
              </c:pt>
              <c:pt idx="7">
                <c:v>192677.441499999</c:v>
              </c:pt>
              <c:pt idx="8">
                <c:v>182945.912</c:v>
              </c:pt>
              <c:pt idx="9">
                <c:v>153211.742999999</c:v>
              </c:pt>
              <c:pt idx="10">
                <c:v>146681.63</c:v>
              </c:pt>
              <c:pt idx="11">
                <c:v>124193.077999999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104962.160999999</c:v>
              </c:pt>
              <c:pt idx="1">
                <c:v>150001.997999999</c:v>
              </c:pt>
              <c:pt idx="2">
                <c:v>274860.978</c:v>
              </c:pt>
              <c:pt idx="3">
                <c:v>364194.543999999</c:v>
              </c:pt>
              <c:pt idx="4">
                <c:v>363945.391</c:v>
              </c:pt>
              <c:pt idx="5">
                <c:v>351342.126999999</c:v>
              </c:pt>
              <c:pt idx="6">
                <c:v>314109.076999999</c:v>
              </c:pt>
              <c:pt idx="7">
                <c:v>251791.819</c:v>
              </c:pt>
              <c:pt idx="8">
                <c:v>245866.136999999</c:v>
              </c:pt>
              <c:pt idx="9">
                <c:v>218825.931999999</c:v>
              </c:pt>
              <c:pt idx="10">
                <c:v>209816.868999999</c:v>
              </c:pt>
              <c:pt idx="11">
                <c:v>155550.543</c:v>
              </c:pt>
            </c:numLit>
          </c:val>
          <c:smooth val="1"/>
        </c:ser>
        <c:marker val="1"/>
        <c:axId val="5290372"/>
        <c:axId val="47613349"/>
      </c:lineChart>
      <c:catAx>
        <c:axId val="5290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7613349"/>
        <c:crosses val="autoZero"/>
        <c:auto val="1"/>
        <c:lblOffset val="100"/>
        <c:tickLblSkip val="1"/>
        <c:noMultiLvlLbl val="0"/>
      </c:catAx>
      <c:valAx>
        <c:axId val="47613349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29037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Western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162164.64</c:v>
              </c:pt>
              <c:pt idx="1">
                <c:v>204380.695</c:v>
              </c:pt>
              <c:pt idx="2">
                <c:v>229730.825</c:v>
              </c:pt>
              <c:pt idx="3">
                <c:v>258720.644</c:v>
              </c:pt>
              <c:pt idx="4">
                <c:v>245253.763</c:v>
              </c:pt>
              <c:pt idx="5">
                <c:v>209185.816999999</c:v>
              </c:pt>
              <c:pt idx="6">
                <c:v>173440.996999999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170475.844</c:v>
              </c:pt>
              <c:pt idx="1">
                <c:v>220848.067</c:v>
              </c:pt>
              <c:pt idx="2">
                <c:v>248415.630999999</c:v>
              </c:pt>
              <c:pt idx="3">
                <c:v>272479.437</c:v>
              </c:pt>
              <c:pt idx="4">
                <c:v>250049.167999999</c:v>
              </c:pt>
              <c:pt idx="5">
                <c:v>217102.33</c:v>
              </c:pt>
              <c:pt idx="6">
                <c:v>166924.250999999</c:v>
              </c:pt>
              <c:pt idx="7">
                <c:v>118093.039</c:v>
              </c:pt>
              <c:pt idx="8">
                <c:v>104971.045999999</c:v>
              </c:pt>
              <c:pt idx="9">
                <c:v>81891.266</c:v>
              </c:pt>
              <c:pt idx="10">
                <c:v>87161.319</c:v>
              </c:pt>
              <c:pt idx="11">
                <c:v>111297.464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189366.462</c:v>
              </c:pt>
              <c:pt idx="1">
                <c:v>235647.793</c:v>
              </c:pt>
              <c:pt idx="2">
                <c:v>255773.543999999</c:v>
              </c:pt>
              <c:pt idx="3">
                <c:v>271780.08</c:v>
              </c:pt>
              <c:pt idx="4">
                <c:v>243411.773999999</c:v>
              </c:pt>
              <c:pt idx="5">
                <c:v>226120.1</c:v>
              </c:pt>
              <c:pt idx="6">
                <c:v>201722.051</c:v>
              </c:pt>
              <c:pt idx="7">
                <c:v>149366.335</c:v>
              </c:pt>
              <c:pt idx="8">
                <c:v>131993.761</c:v>
              </c:pt>
              <c:pt idx="9">
                <c:v>90429.256</c:v>
              </c:pt>
              <c:pt idx="10">
                <c:v>91567.0489999999</c:v>
              </c:pt>
              <c:pt idx="11">
                <c:v>120908.536999999</c:v>
              </c:pt>
            </c:numLit>
          </c:val>
          <c:smooth val="1"/>
        </c:ser>
        <c:marker val="1"/>
        <c:axId val="25866958"/>
        <c:axId val="31476031"/>
      </c:lineChart>
      <c:catAx>
        <c:axId val="2586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1476031"/>
        <c:crosses val="autoZero"/>
        <c:auto val="1"/>
        <c:lblOffset val="100"/>
        <c:tickLblSkip val="1"/>
        <c:noMultiLvlLbl val="0"/>
      </c:catAx>
      <c:valAx>
        <c:axId val="31476031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586695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347797.9865</c:v>
              </c:pt>
              <c:pt idx="1">
                <c:v>476560.053</c:v>
              </c:pt>
              <c:pt idx="2">
                <c:v>667903.962999999</c:v>
              </c:pt>
              <c:pt idx="3">
                <c:v>827311.9095</c:v>
              </c:pt>
              <c:pt idx="4">
                <c:v>796477.025442958</c:v>
              </c:pt>
              <c:pt idx="5">
                <c:v>701565.624099616</c:v>
              </c:pt>
              <c:pt idx="6">
                <c:v>606087.050725473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377086.356499999</c:v>
              </c:pt>
              <c:pt idx="1">
                <c:v>536578.469</c:v>
              </c:pt>
              <c:pt idx="2">
                <c:v>752307.3425</c:v>
              </c:pt>
              <c:pt idx="3">
                <c:v>905877.077</c:v>
              </c:pt>
              <c:pt idx="4">
                <c:v>838192.9</c:v>
              </c:pt>
              <c:pt idx="5">
                <c:v>745528.3315</c:v>
              </c:pt>
              <c:pt idx="6">
                <c:v>602178.4405</c:v>
              </c:pt>
              <c:pt idx="7">
                <c:v>445397.8695</c:v>
              </c:pt>
              <c:pt idx="8">
                <c:v>410164.81</c:v>
              </c:pt>
              <c:pt idx="9">
                <c:v>334949.31</c:v>
              </c:pt>
              <c:pt idx="10">
                <c:v>325741.191999999</c:v>
              </c:pt>
              <c:pt idx="11">
                <c:v>310438.805999999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382741.38</c:v>
              </c:pt>
              <c:pt idx="1">
                <c:v>541763.644</c:v>
              </c:pt>
              <c:pt idx="2">
                <c:v>764444.722</c:v>
              </c:pt>
              <c:pt idx="3">
                <c:v>915265.464</c:v>
              </c:pt>
              <c:pt idx="4">
                <c:v>871403.84</c:v>
              </c:pt>
              <c:pt idx="5">
                <c:v>830482.893999999</c:v>
              </c:pt>
              <c:pt idx="6">
                <c:v>744471.189</c:v>
              </c:pt>
              <c:pt idx="7">
                <c:v>583186.074</c:v>
              </c:pt>
              <c:pt idx="8">
                <c:v>545391.189</c:v>
              </c:pt>
              <c:pt idx="9">
                <c:v>440086.177999999</c:v>
              </c:pt>
              <c:pt idx="10">
                <c:v>419175.538999999</c:v>
              </c:pt>
              <c:pt idx="11">
                <c:v>366311.537999999</c:v>
              </c:pt>
            </c:numLit>
          </c:val>
          <c:smooth val="1"/>
        </c:ser>
        <c:marker val="1"/>
        <c:axId val="14848824"/>
        <c:axId val="66530553"/>
      </c:lineChart>
      <c:catAx>
        <c:axId val="1484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6530553"/>
        <c:crosses val="autoZero"/>
        <c:auto val="1"/>
        <c:lblOffset val="100"/>
        <c:tickLblSkip val="1"/>
        <c:noMultiLvlLbl val="0"/>
      </c:catAx>
      <c:valAx>
        <c:axId val="66530553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484882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Central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3722.79625</c:v>
              </c:pt>
              <c:pt idx="1">
                <c:v>3849.036</c:v>
              </c:pt>
              <c:pt idx="2">
                <c:v>3848.61975</c:v>
              </c:pt>
              <c:pt idx="3">
                <c:v>3867.98725</c:v>
              </c:pt>
              <c:pt idx="4">
                <c:v>3772.69499999999</c:v>
              </c:pt>
              <c:pt idx="5">
                <c:v>3915.90138285359</c:v>
              </c:pt>
              <c:pt idx="6">
                <c:v>3866.67481069333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4091.17499999999</c:v>
              </c:pt>
              <c:pt idx="1">
                <c:v>4294.92</c:v>
              </c:pt>
              <c:pt idx="2">
                <c:v>4411.05</c:v>
              </c:pt>
              <c:pt idx="3">
                <c:v>4177.83174999999</c:v>
              </c:pt>
              <c:pt idx="4">
                <c:v>3797.93325</c:v>
              </c:pt>
              <c:pt idx="5">
                <c:v>3785.04125</c:v>
              </c:pt>
              <c:pt idx="6">
                <c:v>3747.92625</c:v>
              </c:pt>
              <c:pt idx="7">
                <c:v>3170.1645</c:v>
              </c:pt>
              <c:pt idx="8">
                <c:v>3744.01899999999</c:v>
              </c:pt>
              <c:pt idx="9">
                <c:v>3268.87725</c:v>
              </c:pt>
              <c:pt idx="10">
                <c:v>3212.75099999999</c:v>
              </c:pt>
              <c:pt idx="11">
                <c:v>3300.49299999999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4500.868</c:v>
              </c:pt>
              <c:pt idx="1">
                <c:v>4865.81599999999</c:v>
              </c:pt>
              <c:pt idx="2">
                <c:v>4809.282</c:v>
              </c:pt>
              <c:pt idx="3">
                <c:v>4794.92299999999</c:v>
              </c:pt>
              <c:pt idx="4">
                <c:v>4663.29799999999</c:v>
              </c:pt>
              <c:pt idx="5">
                <c:v>4811.39599999999</c:v>
              </c:pt>
              <c:pt idx="6">
                <c:v>4517.14999999999</c:v>
              </c:pt>
              <c:pt idx="7">
                <c:v>3720.862</c:v>
              </c:pt>
              <c:pt idx="8">
                <c:v>4037.89399999999</c:v>
              </c:pt>
              <c:pt idx="9">
                <c:v>3494.134</c:v>
              </c:pt>
              <c:pt idx="10">
                <c:v>3609.54599999999</c:v>
              </c:pt>
              <c:pt idx="11">
                <c:v>3685.03</c:v>
              </c:pt>
            </c:numLit>
          </c:val>
          <c:smooth val="1"/>
        </c:ser>
        <c:marker val="1"/>
        <c:axId val="61904066"/>
        <c:axId val="20265683"/>
      </c:lineChart>
      <c:catAx>
        <c:axId val="61904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0265683"/>
        <c:crosses val="autoZero"/>
        <c:auto val="1"/>
        <c:lblOffset val="100"/>
        <c:tickLblSkip val="1"/>
        <c:noMultiLvlLbl val="0"/>
      </c:catAx>
      <c:valAx>
        <c:axId val="20265683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190406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47625</xdr:rowOff>
    </xdr:from>
    <xdr:to>
      <xdr:col>10</xdr:col>
      <xdr:colOff>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9829800" y="209550"/>
          <a:ext cx="0" cy="0"/>
        </a:xfrm>
        <a:prstGeom prst="line">
          <a:avLst/>
        </a:prstGeom>
        <a:noFill/>
        <a:ln w="5715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390525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352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-0.13225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-0.13225</cdr:y>
    </cdr:from>
    <cdr:to>
      <cdr:x>0.20275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-0.13225</cdr:y>
    </cdr:from>
    <cdr:to>
      <cdr:x>0.20275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0.20225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0.20225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4" name="Chart 5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5" name="Chart 6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6" name="Chart 7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7" name="Chart 8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8" name="Chart 9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9" name="Chart 10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10" name="Chart 11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11" name="Chart 12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12" name="Chart 13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6</xdr:row>
      <xdr:rowOff>66675</xdr:rowOff>
    </xdr:from>
    <xdr:to>
      <xdr:col>12</xdr:col>
      <xdr:colOff>381000</xdr:colOff>
      <xdr:row>39</xdr:row>
      <xdr:rowOff>57150</xdr:rowOff>
    </xdr:to>
    <xdr:graphicFrame>
      <xdr:nvGraphicFramePr>
        <xdr:cNvPr id="13" name="Chart 21"/>
        <xdr:cNvGraphicFramePr/>
      </xdr:nvGraphicFramePr>
      <xdr:xfrm>
        <a:off x="0" y="1038225"/>
        <a:ext cx="8724900" cy="5334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oneCell">
    <xdr:from>
      <xdr:col>9</xdr:col>
      <xdr:colOff>495300</xdr:colOff>
      <xdr:row>6</xdr:row>
      <xdr:rowOff>104775</xdr:rowOff>
    </xdr:from>
    <xdr:to>
      <xdr:col>11</xdr:col>
      <xdr:colOff>428625</xdr:colOff>
      <xdr:row>11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753225" y="1076325"/>
          <a:ext cx="1323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9525</xdr:colOff>
      <xdr:row>0</xdr:row>
      <xdr:rowOff>9525</xdr:rowOff>
    </xdr:from>
    <xdr:to>
      <xdr:col>31</xdr:col>
      <xdr:colOff>9525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1725" y="9525"/>
          <a:ext cx="2143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-0.13225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-0.13225</cdr:y>
    </cdr:from>
    <cdr:to>
      <cdr:x>0.20275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0.20225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0.20225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0.20225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0.20225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0.20225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DG\Confid\DAISy\MilkIntake\Reports\SQL%202005\Milk%20Production%20New%202%20yea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DG\Confid\DAISy\MilkIntake\Reports\Master\MilkIntake_Repor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m\IDG\DAISy\Production\Reports\Master\MilkSales_Nati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by State"/>
      <sheetName val="National by State Data"/>
      <sheetName val="National"/>
      <sheetName val="National Data"/>
      <sheetName val="National Graph"/>
      <sheetName val="National Graph Data"/>
      <sheetName val="NSW Monthly"/>
      <sheetName val="NSW Monthly Data"/>
      <sheetName val="NSW"/>
      <sheetName val="NSW Data"/>
      <sheetName val="NSW Graphs"/>
      <sheetName val="NSW Graphs Data"/>
      <sheetName val="VIC Monthly"/>
      <sheetName val="VIC Monthly Data"/>
      <sheetName val="VIC"/>
      <sheetName val="VIC Data"/>
      <sheetName val="VIC Graphs"/>
      <sheetName val="VIC Graphs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by State report"/>
      <sheetName val="NATIONAL report"/>
      <sheetName val="NATIONAL graphs"/>
      <sheetName val="NSW Report"/>
      <sheetName val="NSW graphs"/>
      <sheetName val="VIC Report"/>
      <sheetName val="VIC graphs"/>
      <sheetName val="QLD Report"/>
      <sheetName val="QLD graphs"/>
      <sheetName val="errorcheck reports"/>
      <sheetName val="errorcheck State"/>
      <sheetName val="errorcheck graphdata"/>
      <sheetName val="sourcedata MilkIntake"/>
      <sheetName val="sourcedata MilkIntake YTD"/>
      <sheetName val="sourcedata MilkFat"/>
      <sheetName val="sourcedata Protein"/>
      <sheetName val="reference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 REPORT BrandGeneric"/>
      <sheetName val="Sheet1"/>
      <sheetName val="MAIN REPORT State"/>
      <sheetName val="MAIN REPORT Type"/>
      <sheetName val="error check BrandGeneric"/>
      <sheetName val="error check State"/>
      <sheetName val="error check Type"/>
      <sheetName val="sourcedata MONTHLY"/>
      <sheetName val="sourcedata YTD"/>
      <sheetName val="sourcedata STATE"/>
      <sheetName val="sourcedata TYPE"/>
      <sheetName val="reference data"/>
    </sheetNames>
    <sheetDataSet>
      <sheetData sheetId="11">
        <row r="21">
          <cell r="A21" t="str">
            <v>Australia</v>
          </cell>
          <cell r="B21" t="str">
            <v>NATIONAL</v>
          </cell>
        </row>
        <row r="22">
          <cell r="A22" t="str">
            <v>Australia VIC</v>
          </cell>
          <cell r="B22" t="str">
            <v>VICTORIA</v>
          </cell>
        </row>
        <row r="23">
          <cell r="A23" t="str">
            <v>Australia NSW</v>
          </cell>
          <cell r="B23" t="str">
            <v>NEW SOUTH WALES</v>
          </cell>
        </row>
        <row r="24">
          <cell r="A24" t="str">
            <v>Australia QLD</v>
          </cell>
          <cell r="B24" t="str">
            <v>QUEENSLAND</v>
          </cell>
        </row>
        <row r="25">
          <cell r="A25" t="str">
            <v>Australia TAS</v>
          </cell>
          <cell r="B25" t="str">
            <v>TASMANIA</v>
          </cell>
        </row>
        <row r="26">
          <cell r="A26" t="str">
            <v>Australia SA</v>
          </cell>
          <cell r="B26" t="str">
            <v>SOUTH AUSTRALIA</v>
          </cell>
        </row>
        <row r="27">
          <cell r="A27" t="str">
            <v>Australia ACT</v>
          </cell>
          <cell r="B27" t="str">
            <v>ACT</v>
          </cell>
        </row>
        <row r="28">
          <cell r="A28" t="str">
            <v>Australia NT</v>
          </cell>
          <cell r="B28" t="str">
            <v>NORTHERN TERRITORY</v>
          </cell>
        </row>
        <row r="29">
          <cell r="A29" t="str">
            <v>Australia WA</v>
          </cell>
          <cell r="B29" t="str">
            <v>WESTERN AUSTRALIA</v>
          </cell>
        </row>
        <row r="30">
          <cell r="A30" t="str">
            <v>Australia Unknown</v>
          </cell>
          <cell r="B30" t="str">
            <v>UNKNOWN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="90" zoomScaleNormal="90" zoomScalePageLayoutView="0" workbookViewId="0" topLeftCell="A3">
      <selection activeCell="A1" sqref="A1:IV65536"/>
    </sheetView>
  </sheetViews>
  <sheetFormatPr defaultColWidth="9.00390625" defaultRowHeight="12.75"/>
  <cols>
    <col min="1" max="1" width="13.00390625" style="69" bestFit="1" customWidth="1"/>
    <col min="2" max="2" width="12.75390625" style="70" customWidth="1"/>
    <col min="3" max="3" width="0.875" style="69" customWidth="1"/>
    <col min="4" max="10" width="14.625" style="90" customWidth="1"/>
    <col min="11" max="11" width="12.75390625" style="69" bestFit="1" customWidth="1"/>
    <col min="12" max="16384" width="9.00390625" style="69" customWidth="1"/>
  </cols>
  <sheetData>
    <row r="1" spans="4:10" ht="12.75">
      <c r="D1" s="71"/>
      <c r="E1" s="71"/>
      <c r="F1" s="71"/>
      <c r="G1" s="71"/>
      <c r="H1" s="71"/>
      <c r="I1" s="71"/>
      <c r="J1" s="71"/>
    </row>
    <row r="2" spans="4:10" ht="18">
      <c r="D2" s="71"/>
      <c r="E2" s="72"/>
      <c r="F2" s="71"/>
      <c r="G2" s="72" t="s">
        <v>30</v>
      </c>
      <c r="H2" s="71"/>
      <c r="I2" s="71"/>
      <c r="J2" s="72"/>
    </row>
    <row r="3" spans="4:10" ht="15">
      <c r="D3" s="71"/>
      <c r="E3" s="73"/>
      <c r="F3" s="71"/>
      <c r="G3" s="73" t="s">
        <v>31</v>
      </c>
      <c r="H3" s="71"/>
      <c r="I3" s="71"/>
      <c r="J3" s="74"/>
    </row>
    <row r="4" spans="4:10" ht="15">
      <c r="D4" s="71"/>
      <c r="E4" s="71"/>
      <c r="F4" s="71"/>
      <c r="G4" s="73"/>
      <c r="H4" s="71"/>
      <c r="I4" s="71"/>
      <c r="J4" s="74"/>
    </row>
    <row r="5" spans="2:10" s="75" customFormat="1" ht="12.75">
      <c r="B5" s="70"/>
      <c r="D5" s="76"/>
      <c r="E5" s="76"/>
      <c r="F5" s="76"/>
      <c r="G5" s="76"/>
      <c r="H5" s="76"/>
      <c r="I5" s="76"/>
      <c r="J5" s="76"/>
    </row>
    <row r="6" spans="4:10" s="70" customFormat="1" ht="12.75">
      <c r="D6" s="77" t="s">
        <v>32</v>
      </c>
      <c r="E6" s="78" t="s">
        <v>33</v>
      </c>
      <c r="F6" s="78" t="s">
        <v>34</v>
      </c>
      <c r="G6" s="78" t="s">
        <v>35</v>
      </c>
      <c r="H6" s="78" t="s">
        <v>36</v>
      </c>
      <c r="I6" s="79" t="s">
        <v>37</v>
      </c>
      <c r="J6" s="80" t="s">
        <v>38</v>
      </c>
    </row>
    <row r="7" spans="1:10" s="70" customFormat="1" ht="12.75">
      <c r="A7" s="81" t="s">
        <v>39</v>
      </c>
      <c r="B7" s="82" t="s">
        <v>49</v>
      </c>
      <c r="D7" s="83">
        <v>86637.65116622718</v>
      </c>
      <c r="E7" s="84">
        <v>406019.09190153255</v>
      </c>
      <c r="F7" s="84">
        <v>24521.194895395787</v>
      </c>
      <c r="G7" s="84">
        <v>37052.0490876686</v>
      </c>
      <c r="H7" s="84">
        <v>29698.24352129028</v>
      </c>
      <c r="I7" s="84">
        <v>41141.215685253344</v>
      </c>
      <c r="J7" s="85">
        <v>625069.4462573677</v>
      </c>
    </row>
    <row r="8" spans="1:11" ht="14.25" customHeight="1">
      <c r="A8" s="86"/>
      <c r="B8" s="87" t="s">
        <v>50</v>
      </c>
      <c r="D8" s="88">
        <v>77753.87560742858</v>
      </c>
      <c r="E8" s="84">
        <v>371913.284375229</v>
      </c>
      <c r="F8" s="84">
        <v>21967.0328988752</v>
      </c>
      <c r="G8" s="84">
        <v>33167.23566091767</v>
      </c>
      <c r="H8" s="84">
        <v>28575.202722056387</v>
      </c>
      <c r="I8" s="84">
        <v>36406.789445807844</v>
      </c>
      <c r="J8" s="89">
        <v>569783.4207103146</v>
      </c>
      <c r="K8" s="90"/>
    </row>
    <row r="9" spans="1:11" ht="12.75">
      <c r="A9" s="91"/>
      <c r="B9" s="87" t="s">
        <v>51</v>
      </c>
      <c r="D9" s="88">
        <v>80446.06032398317</v>
      </c>
      <c r="E9" s="84">
        <v>373346.1978218944</v>
      </c>
      <c r="F9" s="84">
        <v>21786.668195875198</v>
      </c>
      <c r="G9" s="84">
        <v>33753.96566091767</v>
      </c>
      <c r="H9" s="84">
        <v>28526.802622056388</v>
      </c>
      <c r="I9" s="84">
        <v>38767.90243580784</v>
      </c>
      <c r="J9" s="89">
        <v>576627.5970605348</v>
      </c>
      <c r="K9" s="90"/>
    </row>
    <row r="10" spans="1:10" ht="12.75">
      <c r="A10" s="91"/>
      <c r="B10" s="92"/>
      <c r="C10" s="93"/>
      <c r="D10" s="94"/>
      <c r="E10" s="95"/>
      <c r="F10" s="96"/>
      <c r="G10" s="95"/>
      <c r="H10" s="95"/>
      <c r="I10" s="95"/>
      <c r="J10" s="97"/>
    </row>
    <row r="11" spans="1:10" s="93" customFormat="1" ht="12.75">
      <c r="A11" s="98"/>
      <c r="B11" s="92" t="s">
        <v>52</v>
      </c>
      <c r="D11" s="99">
        <f aca="true" t="shared" si="0" ref="D11:J11">(D9-D8)/D8</f>
        <v>0.03462444406176174</v>
      </c>
      <c r="E11" s="95">
        <f t="shared" si="0"/>
        <v>0.0038528159838995216</v>
      </c>
      <c r="F11" s="95">
        <f t="shared" si="0"/>
        <v>-0.008210699361643798</v>
      </c>
      <c r="G11" s="95">
        <f t="shared" si="0"/>
        <v>0.017690048275303336</v>
      </c>
      <c r="H11" s="95">
        <f t="shared" si="0"/>
        <v>-0.0016937797597019414</v>
      </c>
      <c r="I11" s="95">
        <f t="shared" si="0"/>
        <v>0.06485364477179602</v>
      </c>
      <c r="J11" s="97">
        <f t="shared" si="0"/>
        <v>0.012011891012356737</v>
      </c>
    </row>
    <row r="12" spans="1:10" s="93" customFormat="1" ht="12.75">
      <c r="A12" s="98"/>
      <c r="B12" s="100"/>
      <c r="D12" s="101"/>
      <c r="J12" s="100"/>
    </row>
    <row r="13" spans="1:10" ht="12.75">
      <c r="A13" s="91"/>
      <c r="B13" s="102"/>
      <c r="D13" s="88"/>
      <c r="E13" s="84"/>
      <c r="F13" s="84"/>
      <c r="G13" s="84"/>
      <c r="H13" s="84"/>
      <c r="I13" s="84"/>
      <c r="J13" s="89"/>
    </row>
    <row r="14" spans="1:10" ht="12.75">
      <c r="A14" s="103" t="s">
        <v>40</v>
      </c>
      <c r="B14" s="104" t="s">
        <v>50</v>
      </c>
      <c r="C14" s="105"/>
      <c r="D14" s="106">
        <f aca="true" t="shared" si="1" ref="D14:J14">D8/$J$8</f>
        <v>0.13646215874533082</v>
      </c>
      <c r="E14" s="107">
        <f t="shared" si="1"/>
        <v>0.6527274589906233</v>
      </c>
      <c r="F14" s="107">
        <f t="shared" si="1"/>
        <v>0.0385533030629256</v>
      </c>
      <c r="G14" s="107">
        <f t="shared" si="1"/>
        <v>0.05821025051864457</v>
      </c>
      <c r="H14" s="107">
        <f t="shared" si="1"/>
        <v>0.050150990154177184</v>
      </c>
      <c r="I14" s="107">
        <f t="shared" si="1"/>
        <v>0.06389583852829851</v>
      </c>
      <c r="J14" s="108">
        <f t="shared" si="1"/>
        <v>1</v>
      </c>
    </row>
    <row r="15" spans="1:10" ht="12.75">
      <c r="A15" s="91"/>
      <c r="B15" s="87" t="s">
        <v>51</v>
      </c>
      <c r="D15" s="109">
        <f aca="true" t="shared" si="2" ref="D15:J15">D9/$J$9</f>
        <v>0.1395112907083736</v>
      </c>
      <c r="E15" s="110">
        <f t="shared" si="2"/>
        <v>0.6474650185407278</v>
      </c>
      <c r="F15" s="110">
        <f t="shared" si="2"/>
        <v>0.037782909293514126</v>
      </c>
      <c r="G15" s="110">
        <f t="shared" si="2"/>
        <v>0.0585368543458286</v>
      </c>
      <c r="H15" s="110">
        <f t="shared" si="2"/>
        <v>0.04947179560513061</v>
      </c>
      <c r="I15" s="110">
        <f t="shared" si="2"/>
        <v>0.06723213150642521</v>
      </c>
      <c r="J15" s="111">
        <f t="shared" si="2"/>
        <v>1</v>
      </c>
    </row>
    <row r="16" spans="1:10" ht="12.75">
      <c r="A16" s="112"/>
      <c r="B16" s="113"/>
      <c r="C16" s="114"/>
      <c r="D16" s="115"/>
      <c r="E16" s="116"/>
      <c r="F16" s="116"/>
      <c r="G16" s="116"/>
      <c r="H16" s="116"/>
      <c r="I16" s="116"/>
      <c r="J16" s="117"/>
    </row>
    <row r="17" spans="1:10" ht="12.75">
      <c r="A17" s="86"/>
      <c r="D17" s="84"/>
      <c r="E17" s="84"/>
      <c r="F17" s="84"/>
      <c r="G17" s="84"/>
      <c r="H17" s="84"/>
      <c r="I17" s="84"/>
      <c r="J17" s="118"/>
    </row>
    <row r="18" spans="4:10" s="70" customFormat="1" ht="12.75">
      <c r="D18" s="77" t="s">
        <v>32</v>
      </c>
      <c r="E18" s="78" t="s">
        <v>33</v>
      </c>
      <c r="F18" s="78" t="s">
        <v>34</v>
      </c>
      <c r="G18" s="78" t="s">
        <v>35</v>
      </c>
      <c r="H18" s="78" t="s">
        <v>36</v>
      </c>
      <c r="I18" s="79" t="s">
        <v>37</v>
      </c>
      <c r="J18" s="119" t="s">
        <v>38</v>
      </c>
    </row>
    <row r="19" spans="1:10" s="70" customFormat="1" ht="12.75">
      <c r="A19" s="81" t="s">
        <v>41</v>
      </c>
      <c r="B19" s="120" t="s">
        <v>53</v>
      </c>
      <c r="D19" s="83">
        <v>1075444.1640654395</v>
      </c>
      <c r="E19" s="84">
        <v>5650789.779246621</v>
      </c>
      <c r="F19" s="84">
        <v>309450.93124050257</v>
      </c>
      <c r="G19" s="84">
        <v>499499.8044912718</v>
      </c>
      <c r="H19" s="84">
        <v>361928.7184077304</v>
      </c>
      <c r="I19" s="84">
        <v>961021.563802274</v>
      </c>
      <c r="J19" s="121">
        <v>8858134.961253839</v>
      </c>
    </row>
    <row r="20" spans="1:10" ht="12.75">
      <c r="A20" s="86"/>
      <c r="B20" s="102" t="s">
        <v>54</v>
      </c>
      <c r="D20" s="88">
        <v>1072424.3484740227</v>
      </c>
      <c r="E20" s="84">
        <v>5464699.659001394</v>
      </c>
      <c r="F20" s="84">
        <v>299064.71616226854</v>
      </c>
      <c r="G20" s="84">
        <v>490443.503830362</v>
      </c>
      <c r="H20" s="84">
        <v>340630.0463034455</v>
      </c>
      <c r="I20" s="84">
        <v>886948.7430627733</v>
      </c>
      <c r="J20" s="89">
        <v>8554211.016834266</v>
      </c>
    </row>
    <row r="21" spans="1:10" ht="12.75">
      <c r="A21" s="91"/>
      <c r="B21" s="102" t="s">
        <v>55</v>
      </c>
      <c r="D21" s="88">
        <v>989863.2014375891</v>
      </c>
      <c r="E21" s="84">
        <v>5141040.878470959</v>
      </c>
      <c r="F21" s="84">
        <v>278751.98854126845</v>
      </c>
      <c r="G21" s="84">
        <v>474099.876830362</v>
      </c>
      <c r="H21" s="84">
        <v>338365.8002034455</v>
      </c>
      <c r="I21" s="84">
        <v>906415.8390327733</v>
      </c>
      <c r="J21" s="89">
        <v>8128537.584516398</v>
      </c>
    </row>
    <row r="22" spans="1:10" ht="12.75">
      <c r="A22" s="91"/>
      <c r="B22" s="92"/>
      <c r="C22" s="93"/>
      <c r="D22" s="94"/>
      <c r="E22" s="95"/>
      <c r="F22" s="96"/>
      <c r="G22" s="95"/>
      <c r="H22" s="95"/>
      <c r="I22" s="95"/>
      <c r="J22" s="97"/>
    </row>
    <row r="23" spans="1:10" s="93" customFormat="1" ht="12.75">
      <c r="A23" s="98"/>
      <c r="B23" s="92" t="str">
        <f>"% change "&amp;MID(B21,3,2)&amp;"/"&amp;RIGHT(B21,2)&amp;" &amp; "&amp;MID(B20,3,2)&amp;"/"&amp;RIGHT(B20,2)</f>
        <v>% change 22/23 &amp; 21/22</v>
      </c>
      <c r="D23" s="99">
        <f aca="true" t="shared" si="3" ref="D23:J23">(D21-D20)/D20</f>
        <v>-0.07698552084714574</v>
      </c>
      <c r="E23" s="95">
        <f t="shared" si="3"/>
        <v>-0.05922718552286909</v>
      </c>
      <c r="F23" s="95">
        <f t="shared" si="3"/>
        <v>-0.06792084295888208</v>
      </c>
      <c r="G23" s="95">
        <f t="shared" si="3"/>
        <v>-0.033324178773612684</v>
      </c>
      <c r="H23" s="95">
        <f t="shared" si="3"/>
        <v>-0.006647229522386049</v>
      </c>
      <c r="I23" s="95">
        <f t="shared" si="3"/>
        <v>0.021948388925809945</v>
      </c>
      <c r="J23" s="97">
        <f t="shared" si="3"/>
        <v>-0.04976185781250479</v>
      </c>
    </row>
    <row r="24" spans="1:10" s="93" customFormat="1" ht="12.75">
      <c r="A24" s="98"/>
      <c r="B24" s="100"/>
      <c r="D24" s="101"/>
      <c r="J24" s="100"/>
    </row>
    <row r="25" spans="1:10" ht="12.75">
      <c r="A25" s="91"/>
      <c r="B25" s="102"/>
      <c r="D25" s="88"/>
      <c r="E25" s="84"/>
      <c r="F25" s="84"/>
      <c r="G25" s="84"/>
      <c r="H25" s="84"/>
      <c r="I25" s="84"/>
      <c r="J25" s="89"/>
    </row>
    <row r="26" spans="1:10" ht="12.75">
      <c r="A26" s="103" t="s">
        <v>40</v>
      </c>
      <c r="B26" s="122" t="s">
        <v>54</v>
      </c>
      <c r="D26" s="109">
        <f aca="true" t="shared" si="4" ref="D26:J26">D20/$J$20</f>
        <v>0.12536800253857946</v>
      </c>
      <c r="E26" s="110">
        <f t="shared" si="4"/>
        <v>0.6388315238245975</v>
      </c>
      <c r="F26" s="110">
        <f t="shared" si="4"/>
        <v>0.03496111044884489</v>
      </c>
      <c r="G26" s="110">
        <f t="shared" si="4"/>
        <v>0.05733357557642584</v>
      </c>
      <c r="H26" s="110">
        <f t="shared" si="4"/>
        <v>0.039820159408401584</v>
      </c>
      <c r="I26" s="110">
        <f t="shared" si="4"/>
        <v>0.10368562820315068</v>
      </c>
      <c r="J26" s="111">
        <f t="shared" si="4"/>
        <v>1</v>
      </c>
    </row>
    <row r="27" spans="1:10" ht="12.75">
      <c r="A27" s="91"/>
      <c r="B27" s="102" t="s">
        <v>55</v>
      </c>
      <c r="D27" s="109">
        <f aca="true" t="shared" si="5" ref="D27:J27">D21/$J$21</f>
        <v>0.12177629630736098</v>
      </c>
      <c r="E27" s="110">
        <f t="shared" si="5"/>
        <v>0.6324681192670922</v>
      </c>
      <c r="F27" s="110">
        <f t="shared" si="5"/>
        <v>0.034293006047268294</v>
      </c>
      <c r="G27" s="110">
        <f t="shared" si="5"/>
        <v>0.05832535950051442</v>
      </c>
      <c r="H27" s="110">
        <f t="shared" si="5"/>
        <v>0.041626897419774475</v>
      </c>
      <c r="I27" s="110">
        <f t="shared" si="5"/>
        <v>0.11151032145798953</v>
      </c>
      <c r="J27" s="111">
        <f t="shared" si="5"/>
        <v>1</v>
      </c>
    </row>
    <row r="28" spans="1:10" ht="12.75">
      <c r="A28" s="112"/>
      <c r="B28" s="113"/>
      <c r="C28" s="114"/>
      <c r="D28" s="115"/>
      <c r="E28" s="116"/>
      <c r="F28" s="116"/>
      <c r="G28" s="116"/>
      <c r="H28" s="116"/>
      <c r="I28" s="116"/>
      <c r="J28" s="117"/>
    </row>
    <row r="29" spans="1:10" ht="12.75">
      <c r="A29" s="86"/>
      <c r="D29" s="84"/>
      <c r="E29" s="84"/>
      <c r="F29" s="84"/>
      <c r="G29" s="84"/>
      <c r="H29" s="84"/>
      <c r="I29" s="84"/>
      <c r="J29" s="118"/>
    </row>
    <row r="30" spans="4:10" s="70" customFormat="1" ht="12.75">
      <c r="D30" s="123" t="s">
        <v>32</v>
      </c>
      <c r="E30" s="124" t="s">
        <v>33</v>
      </c>
      <c r="F30" s="124" t="s">
        <v>34</v>
      </c>
      <c r="G30" s="124" t="s">
        <v>35</v>
      </c>
      <c r="H30" s="124" t="s">
        <v>36</v>
      </c>
      <c r="I30" s="125" t="s">
        <v>37</v>
      </c>
      <c r="J30" s="80" t="s">
        <v>38</v>
      </c>
    </row>
    <row r="31" spans="1:10" ht="12.75">
      <c r="A31" s="103" t="s">
        <v>42</v>
      </c>
      <c r="B31" s="126" t="s">
        <v>54</v>
      </c>
      <c r="D31" s="88">
        <v>1072424.3484740227</v>
      </c>
      <c r="E31" s="84">
        <v>5464699.659001394</v>
      </c>
      <c r="F31" s="84">
        <v>299064.71616226854</v>
      </c>
      <c r="G31" s="84">
        <v>490443.503830362</v>
      </c>
      <c r="H31" s="84">
        <v>340630.0463034455</v>
      </c>
      <c r="I31" s="84">
        <v>886948.7430627733</v>
      </c>
      <c r="J31" s="89">
        <v>8554211.016834266</v>
      </c>
    </row>
    <row r="32" spans="1:10" ht="12.75">
      <c r="A32" s="127"/>
      <c r="B32" s="128" t="s">
        <v>40</v>
      </c>
      <c r="D32" s="129">
        <f aca="true" t="shared" si="6" ref="D32:J32">D31/$J$31</f>
        <v>0.12536800253857946</v>
      </c>
      <c r="E32" s="130">
        <f t="shared" si="6"/>
        <v>0.6388315238245975</v>
      </c>
      <c r="F32" s="130">
        <f t="shared" si="6"/>
        <v>0.03496111044884489</v>
      </c>
      <c r="G32" s="130">
        <f t="shared" si="6"/>
        <v>0.05733357557642584</v>
      </c>
      <c r="H32" s="130">
        <f t="shared" si="6"/>
        <v>0.039820159408401584</v>
      </c>
      <c r="I32" s="130">
        <f t="shared" si="6"/>
        <v>0.10368562820315068</v>
      </c>
      <c r="J32" s="131">
        <f t="shared" si="6"/>
        <v>1</v>
      </c>
    </row>
    <row r="35" spans="4:10" ht="15">
      <c r="D35" s="132" t="s">
        <v>43</v>
      </c>
      <c r="E35" s="132"/>
      <c r="F35" s="132"/>
      <c r="G35" s="132"/>
      <c r="H35" s="132"/>
      <c r="I35" s="132"/>
      <c r="J35" s="132"/>
    </row>
    <row r="36" ht="6" customHeight="1"/>
    <row r="37" spans="4:10" s="70" customFormat="1" ht="12.75">
      <c r="D37" s="123" t="s">
        <v>32</v>
      </c>
      <c r="E37" s="124" t="s">
        <v>33</v>
      </c>
      <c r="F37" s="124" t="s">
        <v>34</v>
      </c>
      <c r="G37" s="124" t="s">
        <v>35</v>
      </c>
      <c r="H37" s="124" t="s">
        <v>36</v>
      </c>
      <c r="I37" s="125" t="s">
        <v>37</v>
      </c>
      <c r="J37" s="80" t="s">
        <v>38</v>
      </c>
    </row>
    <row r="38" spans="1:10" ht="12.75">
      <c r="A38" s="103" t="s">
        <v>44</v>
      </c>
      <c r="B38" s="133" t="s">
        <v>49</v>
      </c>
      <c r="D38" s="134">
        <v>0.04196708011975247</v>
      </c>
      <c r="E38" s="135">
        <v>0.04326255350666846</v>
      </c>
      <c r="F38" s="135">
        <v>0.04178152578874456</v>
      </c>
      <c r="G38" s="135">
        <v>0.041354271615845484</v>
      </c>
      <c r="H38" s="135">
        <v>0.04082980373868862</v>
      </c>
      <c r="I38" s="135">
        <v>0.048455443567530676</v>
      </c>
      <c r="J38" s="136">
        <v>0.043137982260261123</v>
      </c>
    </row>
    <row r="39" spans="1:10" ht="12.75">
      <c r="A39" s="91"/>
      <c r="B39" s="87" t="s">
        <v>50</v>
      </c>
      <c r="D39" s="137">
        <v>0.042096834668027654</v>
      </c>
      <c r="E39" s="138">
        <v>0.04446647504717846</v>
      </c>
      <c r="F39" s="138">
        <v>0.04255044146163428</v>
      </c>
      <c r="G39" s="138">
        <v>0.042333788202789484</v>
      </c>
      <c r="H39" s="138">
        <v>0.04116677767554548</v>
      </c>
      <c r="I39" s="138">
        <v>0.04810627705083238</v>
      </c>
      <c r="J39" s="139">
        <v>0.04401218025730143</v>
      </c>
    </row>
    <row r="40" spans="1:10" ht="12.75">
      <c r="A40" s="91"/>
      <c r="B40" s="87" t="s">
        <v>51</v>
      </c>
      <c r="D40" s="137">
        <v>0.042221493612803265</v>
      </c>
      <c r="E40" s="138">
        <v>0.043872756813233264</v>
      </c>
      <c r="F40" s="138">
        <v>0.042211909970864644</v>
      </c>
      <c r="G40" s="138">
        <v>0.04243359207418105</v>
      </c>
      <c r="H40" s="138">
        <v>0.0413195738095505</v>
      </c>
      <c r="I40" s="138">
        <v>0.04996118510199173</v>
      </c>
      <c r="J40" s="139">
        <v>0.04377841861421341</v>
      </c>
    </row>
    <row r="41" spans="1:10" s="93" customFormat="1" ht="12.75">
      <c r="A41" s="140"/>
      <c r="B41" s="141" t="s">
        <v>52</v>
      </c>
      <c r="D41" s="142">
        <f>(D40-D39)/D39</f>
        <v>0.0029612427100199415</v>
      </c>
      <c r="E41" s="143">
        <f aca="true" t="shared" si="7" ref="E41:J41">(E40-E39)/E39</f>
        <v>-0.013352041809369143</v>
      </c>
      <c r="F41" s="143">
        <f t="shared" si="7"/>
        <v>-0.007956004195041645</v>
      </c>
      <c r="G41" s="143">
        <f t="shared" si="7"/>
        <v>0.002357546433441768</v>
      </c>
      <c r="H41" s="143">
        <f t="shared" si="7"/>
        <v>0.003711636971182842</v>
      </c>
      <c r="I41" s="143">
        <f t="shared" si="7"/>
        <v>0.03855854505638271</v>
      </c>
      <c r="J41" s="144">
        <f t="shared" si="7"/>
        <v>-0.005311294321740385</v>
      </c>
    </row>
    <row r="43" spans="4:10" s="70" customFormat="1" ht="12.75">
      <c r="D43" s="123" t="s">
        <v>32</v>
      </c>
      <c r="E43" s="124" t="s">
        <v>33</v>
      </c>
      <c r="F43" s="124" t="s">
        <v>34</v>
      </c>
      <c r="G43" s="124" t="s">
        <v>35</v>
      </c>
      <c r="H43" s="124" t="s">
        <v>36</v>
      </c>
      <c r="I43" s="125" t="s">
        <v>37</v>
      </c>
      <c r="J43" s="80" t="s">
        <v>38</v>
      </c>
    </row>
    <row r="44" spans="1:10" ht="12.75">
      <c r="A44" s="103" t="s">
        <v>45</v>
      </c>
      <c r="B44" s="133" t="s">
        <v>49</v>
      </c>
      <c r="D44" s="134">
        <v>0.034263565268204385</v>
      </c>
      <c r="E44" s="135">
        <v>0.03463347441630631</v>
      </c>
      <c r="F44" s="135">
        <v>0.034098501590387395</v>
      </c>
      <c r="G44" s="135">
        <v>0.03411362278312079</v>
      </c>
      <c r="H44" s="135">
        <v>0.03283153002790104</v>
      </c>
      <c r="I44" s="135">
        <v>0.03751662867942703</v>
      </c>
      <c r="J44" s="136">
        <v>0.034634552836060505</v>
      </c>
    </row>
    <row r="45" spans="1:10" ht="12.75">
      <c r="A45" s="91"/>
      <c r="B45" s="87" t="s">
        <v>50</v>
      </c>
      <c r="D45" s="137">
        <v>0.034437980124166954</v>
      </c>
      <c r="E45" s="138">
        <v>0.03490638826209584</v>
      </c>
      <c r="F45" s="138">
        <v>0.03415892669323829</v>
      </c>
      <c r="G45" s="138">
        <v>0.034529376968295465</v>
      </c>
      <c r="H45" s="138">
        <v>0.03296291964868303</v>
      </c>
      <c r="I45" s="138">
        <v>0.038765471955555415</v>
      </c>
      <c r="J45" s="139">
        <v>0.03494081775541591</v>
      </c>
    </row>
    <row r="46" spans="1:10" ht="12.75">
      <c r="A46" s="91"/>
      <c r="B46" s="87" t="s">
        <v>51</v>
      </c>
      <c r="D46" s="137">
        <v>0.03449727941751123</v>
      </c>
      <c r="E46" s="138">
        <v>0.0349359015231986</v>
      </c>
      <c r="F46" s="138">
        <v>0.0341476580435316</v>
      </c>
      <c r="G46" s="138">
        <v>0.03447059153939087</v>
      </c>
      <c r="H46" s="138">
        <v>0.033244329511318026</v>
      </c>
      <c r="I46" s="138">
        <v>0.03868054656132768</v>
      </c>
      <c r="J46" s="139">
        <v>0.03498576423528492</v>
      </c>
    </row>
    <row r="47" spans="1:10" s="93" customFormat="1" ht="12.75">
      <c r="A47" s="140"/>
      <c r="B47" s="141" t="s">
        <v>52</v>
      </c>
      <c r="D47" s="142">
        <f>(D46-D45)/D45</f>
        <v>0.0017219155458732824</v>
      </c>
      <c r="E47" s="143">
        <f aca="true" t="shared" si="8" ref="E47:J47">(E46-E45)/E45</f>
        <v>0.0008454974167237801</v>
      </c>
      <c r="F47" s="143">
        <f t="shared" si="8"/>
        <v>-0.00032988886939833547</v>
      </c>
      <c r="G47" s="143">
        <f t="shared" si="8"/>
        <v>-0.0017024758065740438</v>
      </c>
      <c r="H47" s="143">
        <f t="shared" si="8"/>
        <v>0.008537164354196934</v>
      </c>
      <c r="I47" s="143">
        <f t="shared" si="8"/>
        <v>-0.00219074836300459</v>
      </c>
      <c r="J47" s="144">
        <f t="shared" si="8"/>
        <v>0.001286360273066101</v>
      </c>
    </row>
    <row r="48" ht="12.75">
      <c r="A48" s="145" t="s">
        <v>25</v>
      </c>
    </row>
    <row r="49" spans="1:6" ht="12.75">
      <c r="A49" s="145" t="s">
        <v>26</v>
      </c>
      <c r="B49" s="25"/>
      <c r="C49" s="146"/>
      <c r="D49" s="147"/>
      <c r="E49" s="147"/>
      <c r="F49" s="148"/>
    </row>
    <row r="50" spans="1:6" ht="12.75">
      <c r="A50" s="145" t="s">
        <v>27</v>
      </c>
      <c r="B50" s="25"/>
      <c r="C50" s="146"/>
      <c r="D50" s="147"/>
      <c r="E50" s="147"/>
      <c r="F50" s="148"/>
    </row>
    <row r="51" spans="1:6" ht="12.75">
      <c r="A51" s="146"/>
      <c r="B51" s="25"/>
      <c r="C51" s="146"/>
      <c r="D51" s="147"/>
      <c r="E51" s="147"/>
      <c r="F51" s="148"/>
    </row>
    <row r="52" spans="1:6" ht="12.75">
      <c r="A52" s="146" t="s">
        <v>28</v>
      </c>
      <c r="B52" s="25"/>
      <c r="C52" s="146"/>
      <c r="D52" s="147"/>
      <c r="E52" s="147"/>
      <c r="F52" s="148"/>
    </row>
    <row r="53" spans="1:6" ht="12.75">
      <c r="A53" s="146" t="s">
        <v>29</v>
      </c>
      <c r="B53" s="25"/>
      <c r="C53" s="146"/>
      <c r="D53" s="147"/>
      <c r="E53" s="147"/>
      <c r="F53" s="148"/>
    </row>
  </sheetData>
  <sheetProtection/>
  <mergeCells count="1">
    <mergeCell ref="D35:J35"/>
  </mergeCells>
  <printOptions horizontalCentered="1"/>
  <pageMargins left="0.5905511811023623" right="0.7480314960629921" top="0.984251968503937" bottom="0.8267716535433072" header="0.9448818897637796" footer="0.5118110236220472"/>
  <pageSetup fitToHeight="1" fitToWidth="1" horizontalDpi="600" verticalDpi="600" orientation="landscape" paperSize="9" scale="67" r:id="rId2"/>
  <headerFooter alignWithMargins="0">
    <oddFooter>&amp;L&amp;8Produced by Trade and Strategy, Dairy Australia Limited
Source: Dairy manufacturers&amp;R&amp;8Date Issued: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zoomScale="56" zoomScaleNormal="56" zoomScalePageLayoutView="0" workbookViewId="0" topLeftCell="A14">
      <selection activeCell="D49" sqref="D49"/>
    </sheetView>
  </sheetViews>
  <sheetFormatPr defaultColWidth="9.00390625" defaultRowHeight="12.75"/>
  <cols>
    <col min="1" max="1" width="11.125" style="1" bestFit="1" customWidth="1"/>
    <col min="2" max="2" width="6.375" style="2" bestFit="1" customWidth="1"/>
    <col min="3" max="3" width="0.875" style="1" customWidth="1"/>
    <col min="4" max="5" width="9.125" style="3" customWidth="1"/>
    <col min="6" max="6" width="8.125" style="4" customWidth="1"/>
    <col min="7" max="7" width="0.875" style="1" customWidth="1"/>
    <col min="8" max="9" width="9.125" style="3" customWidth="1"/>
    <col min="10" max="10" width="8.125" style="4" customWidth="1"/>
    <col min="11" max="11" width="0.875" style="1" customWidth="1"/>
    <col min="12" max="13" width="9.125" style="3" customWidth="1"/>
    <col min="14" max="14" width="8.125" style="4" customWidth="1"/>
    <col min="15" max="15" width="0.875" style="1" customWidth="1"/>
    <col min="16" max="17" width="9.125" style="3" customWidth="1"/>
    <col min="18" max="18" width="8.125" style="4" customWidth="1"/>
    <col min="19" max="19" width="0.875" style="1" customWidth="1"/>
    <col min="20" max="21" width="9.125" style="3" customWidth="1"/>
    <col min="22" max="22" width="8.125" style="4" customWidth="1"/>
    <col min="23" max="23" width="0.875" style="1" customWidth="1"/>
    <col min="24" max="25" width="9.125" style="3" customWidth="1"/>
    <col min="26" max="26" width="8.125" style="4" customWidth="1"/>
    <col min="27" max="27" width="0.875" style="1" customWidth="1"/>
    <col min="28" max="29" width="9.125" style="3" customWidth="1"/>
    <col min="30" max="30" width="8.125" style="4" customWidth="1"/>
    <col min="31" max="31" width="0.875" style="1" customWidth="1"/>
    <col min="32" max="16384" width="9.00390625" style="1" customWidth="1"/>
  </cols>
  <sheetData>
    <row r="1" spans="12:22" ht="12.75">
      <c r="L1" s="5"/>
      <c r="M1" s="5"/>
      <c r="N1" s="6"/>
      <c r="O1" s="7"/>
      <c r="P1" s="5"/>
      <c r="Q1" s="5"/>
      <c r="R1" s="6"/>
      <c r="S1" s="7"/>
      <c r="T1" s="5"/>
      <c r="U1" s="5"/>
      <c r="V1" s="6"/>
    </row>
    <row r="2" spans="12:22" ht="22.5">
      <c r="L2" s="5"/>
      <c r="M2" s="5"/>
      <c r="N2" s="8"/>
      <c r="O2" s="7"/>
      <c r="P2" s="5"/>
      <c r="Q2" s="9" t="s">
        <v>0</v>
      </c>
      <c r="R2" s="6"/>
      <c r="S2" s="7"/>
      <c r="T2" s="5"/>
      <c r="U2" s="5"/>
      <c r="V2" s="6"/>
    </row>
    <row r="3" spans="12:22" ht="22.5">
      <c r="L3" s="5"/>
      <c r="M3" s="5"/>
      <c r="N3" s="10"/>
      <c r="O3" s="7"/>
      <c r="P3" s="5"/>
      <c r="Q3" s="9" t="s">
        <v>46</v>
      </c>
      <c r="R3" s="6"/>
      <c r="S3" s="7"/>
      <c r="T3" s="5"/>
      <c r="U3" s="5"/>
      <c r="V3" s="6"/>
    </row>
    <row r="4" spans="12:22" ht="22.5" customHeight="1">
      <c r="L4" s="5"/>
      <c r="M4" s="5"/>
      <c r="N4" s="10"/>
      <c r="O4" s="7"/>
      <c r="P4" s="11" t="s">
        <v>1</v>
      </c>
      <c r="Q4" s="11"/>
      <c r="R4" s="11"/>
      <c r="S4" s="7"/>
      <c r="T4" s="5"/>
      <c r="U4" s="5"/>
      <c r="V4" s="6"/>
    </row>
    <row r="5" spans="14:15" ht="15">
      <c r="N5" s="12"/>
      <c r="O5" s="13"/>
    </row>
    <row r="6" ht="12.75"/>
    <row r="7" spans="2:30" s="14" customFormat="1" ht="12.75">
      <c r="B7" s="15"/>
      <c r="D7" s="16"/>
      <c r="E7" s="17" t="s">
        <v>2</v>
      </c>
      <c r="F7" s="18"/>
      <c r="H7" s="16"/>
      <c r="I7" s="17" t="s">
        <v>3</v>
      </c>
      <c r="J7" s="18"/>
      <c r="L7" s="16"/>
      <c r="M7" s="17" t="s">
        <v>4</v>
      </c>
      <c r="N7" s="18"/>
      <c r="P7" s="16"/>
      <c r="Q7" s="17" t="s">
        <v>5</v>
      </c>
      <c r="R7" s="18"/>
      <c r="T7" s="16"/>
      <c r="U7" s="17" t="s">
        <v>6</v>
      </c>
      <c r="V7" s="18"/>
      <c r="X7" s="16"/>
      <c r="Y7" s="17" t="s">
        <v>7</v>
      </c>
      <c r="Z7" s="18"/>
      <c r="AB7" s="16"/>
      <c r="AC7" s="17" t="s">
        <v>8</v>
      </c>
      <c r="AD7" s="18"/>
    </row>
    <row r="8" spans="2:31" s="19" customFormat="1" ht="17.25" customHeight="1">
      <c r="B8" s="2"/>
      <c r="D8" s="20" t="s">
        <v>47</v>
      </c>
      <c r="E8" s="21" t="s">
        <v>48</v>
      </c>
      <c r="F8" s="22" t="s">
        <v>9</v>
      </c>
      <c r="G8" s="15"/>
      <c r="H8" s="20" t="s">
        <v>47</v>
      </c>
      <c r="I8" s="21" t="s">
        <v>48</v>
      </c>
      <c r="J8" s="22" t="s">
        <v>9</v>
      </c>
      <c r="K8" s="15"/>
      <c r="L8" s="20" t="s">
        <v>47</v>
      </c>
      <c r="M8" s="21" t="s">
        <v>48</v>
      </c>
      <c r="N8" s="22" t="s">
        <v>9</v>
      </c>
      <c r="O8" s="23"/>
      <c r="P8" s="20" t="s">
        <v>47</v>
      </c>
      <c r="Q8" s="21" t="s">
        <v>48</v>
      </c>
      <c r="R8" s="22" t="s">
        <v>9</v>
      </c>
      <c r="S8" s="23"/>
      <c r="T8" s="20" t="s">
        <v>47</v>
      </c>
      <c r="U8" s="21" t="s">
        <v>48</v>
      </c>
      <c r="V8" s="22" t="s">
        <v>9</v>
      </c>
      <c r="W8" s="23"/>
      <c r="X8" s="20" t="s">
        <v>47</v>
      </c>
      <c r="Y8" s="21" t="s">
        <v>48</v>
      </c>
      <c r="Z8" s="22" t="s">
        <v>9</v>
      </c>
      <c r="AA8" s="23"/>
      <c r="AB8" s="20" t="s">
        <v>47</v>
      </c>
      <c r="AC8" s="21" t="s">
        <v>48</v>
      </c>
      <c r="AD8" s="22" t="s">
        <v>9</v>
      </c>
      <c r="AE8" s="2"/>
    </row>
    <row r="9" spans="2:31" s="24" customFormat="1" ht="1.5" customHeight="1">
      <c r="B9" s="25"/>
      <c r="D9" s="26"/>
      <c r="E9" s="27"/>
      <c r="F9" s="28"/>
      <c r="G9" s="29"/>
      <c r="H9" s="26"/>
      <c r="I9" s="27"/>
      <c r="J9" s="28"/>
      <c r="K9" s="29"/>
      <c r="L9" s="26"/>
      <c r="M9" s="27"/>
      <c r="N9" s="28"/>
      <c r="O9" s="29"/>
      <c r="P9" s="26"/>
      <c r="Q9" s="27"/>
      <c r="R9" s="28"/>
      <c r="S9" s="29"/>
      <c r="T9" s="26"/>
      <c r="U9" s="27"/>
      <c r="V9" s="28"/>
      <c r="W9" s="29"/>
      <c r="X9" s="26"/>
      <c r="Y9" s="27"/>
      <c r="Z9" s="28"/>
      <c r="AA9" s="29"/>
      <c r="AB9" s="26"/>
      <c r="AC9" s="27"/>
      <c r="AD9" s="28"/>
      <c r="AE9" s="29"/>
    </row>
    <row r="10" spans="2:30" s="19" customFormat="1" ht="12.75">
      <c r="B10" s="2"/>
      <c r="D10" s="30"/>
      <c r="E10" s="31"/>
      <c r="F10" s="32"/>
      <c r="G10" s="33"/>
      <c r="H10" s="30"/>
      <c r="I10" s="31"/>
      <c r="J10" s="32"/>
      <c r="L10" s="34"/>
      <c r="M10" s="35"/>
      <c r="N10" s="36"/>
      <c r="P10" s="34"/>
      <c r="Q10" s="35"/>
      <c r="R10" s="36"/>
      <c r="T10" s="34"/>
      <c r="U10" s="35"/>
      <c r="V10" s="36"/>
      <c r="X10" s="34"/>
      <c r="Y10" s="35"/>
      <c r="Z10" s="36"/>
      <c r="AB10" s="34"/>
      <c r="AC10" s="35"/>
      <c r="AD10" s="36"/>
    </row>
    <row r="11" spans="1:30" ht="15" customHeight="1">
      <c r="A11" s="37" t="s">
        <v>10</v>
      </c>
      <c r="B11" s="38"/>
      <c r="C11" s="39"/>
      <c r="D11" s="40">
        <v>92.33251336810996</v>
      </c>
      <c r="E11" s="41">
        <v>80.74282535084468</v>
      </c>
      <c r="F11" s="42">
        <f>IF(D11="","",IF(E11="","",IF(D11=0,0,IF(E11=0,0,(E11-D11)/D11))))</f>
        <v>-0.12552120151933555</v>
      </c>
      <c r="G11" s="43"/>
      <c r="H11" s="40">
        <v>411.86637912406457</v>
      </c>
      <c r="I11" s="41">
        <v>386.37386286460685</v>
      </c>
      <c r="J11" s="42">
        <f>IF(H11="","",IF(I11="","",IF(H11=0,0,IF(I11=0,0,(I11-H11)/H11))))</f>
        <v>-0.06189511344352467</v>
      </c>
      <c r="L11" s="44">
        <v>25.97385448147752</v>
      </c>
      <c r="M11" s="3">
        <v>22.26916896047752</v>
      </c>
      <c r="N11" s="42">
        <f>IF(L11="","",IF(M11="","",IF(L11=0,0,IF(M11=0,0,(M11-L11)/L11))))</f>
        <v>-0.14263133427662375</v>
      </c>
      <c r="P11" s="44">
        <v>34.01588520084343</v>
      </c>
      <c r="Q11" s="3">
        <v>32.06917820084343</v>
      </c>
      <c r="R11" s="42">
        <f>IF(P11="","",IF(Q11="","",IF(P11=0,0,IF(Q11=0,0,(Q11-P11)/P11))))</f>
        <v>-0.057229350008264006</v>
      </c>
      <c r="T11" s="44">
        <v>29.116213240610616</v>
      </c>
      <c r="U11" s="3">
        <v>29.059485240610613</v>
      </c>
      <c r="V11" s="42">
        <f>IF(T11="","",IF(U11="","",IF(T11=0,0,IF(U11=0,0,(U11-T11)/T11))))</f>
        <v>-0.0019483302835851032</v>
      </c>
      <c r="X11" s="44">
        <v>22.272496481045362</v>
      </c>
      <c r="Y11" s="3">
        <v>19.68485148104536</v>
      </c>
      <c r="Z11" s="42">
        <f>IF(X11="","",IF(Y11="","",IF(X11=0,0,IF(Y11=0,0,(Y11-X11)/X11))))</f>
        <v>-0.11618118347003328</v>
      </c>
      <c r="AB11" s="40">
        <v>615.5773418961514</v>
      </c>
      <c r="AC11" s="41">
        <v>570.1993720984285</v>
      </c>
      <c r="AD11" s="42">
        <f>IF(AB11="","",IF(AC11="","",IF(AB11=0,0,IF(AC11=0,0,(AC11-AB11)/AB11))))</f>
        <v>-0.07371611446572418</v>
      </c>
    </row>
    <row r="12" spans="1:30" ht="15" customHeight="1">
      <c r="A12" s="45"/>
      <c r="B12" s="46" t="s">
        <v>11</v>
      </c>
      <c r="C12" s="47"/>
      <c r="D12" s="41">
        <f>IF(D11="","",D11)</f>
        <v>92.33251336810996</v>
      </c>
      <c r="E12" s="41">
        <f>IF(E11="","",E11)</f>
        <v>80.74282535084468</v>
      </c>
      <c r="F12" s="42">
        <f>IF(D12="","",IF(E12="","",IF(D12=0,0,IF(E12=0,0,(E12-D12)/D12))))</f>
        <v>-0.12552120151933555</v>
      </c>
      <c r="G12" s="43"/>
      <c r="H12" s="40">
        <f>IF(H11="","",H11)</f>
        <v>411.86637912406457</v>
      </c>
      <c r="I12" s="41">
        <f>IF(I11="","",I11)</f>
        <v>386.37386286460685</v>
      </c>
      <c r="J12" s="42">
        <f>IF(H12="","",IF(I12="","",IF(H12=0,0,IF(I12=0,0,(I12-H12)/H12))))</f>
        <v>-0.06189511344352467</v>
      </c>
      <c r="L12" s="44">
        <f>IF(L11="","",L11)</f>
        <v>25.97385448147752</v>
      </c>
      <c r="M12" s="3">
        <f>IF(M11="","",M11)</f>
        <v>22.26916896047752</v>
      </c>
      <c r="N12" s="42">
        <f>IF(L12="","",IF(M12="","",IF(L12=0,0,IF(M12=0,0,(M12-L12)/L12))))</f>
        <v>-0.14263133427662375</v>
      </c>
      <c r="P12" s="44">
        <f>IF(P11="","",P11)</f>
        <v>34.01588520084343</v>
      </c>
      <c r="Q12" s="3">
        <f>IF(Q11="","",Q11)</f>
        <v>32.06917820084343</v>
      </c>
      <c r="R12" s="42">
        <f>IF(P12="","",IF(Q12="","",IF(P12=0,0,IF(Q12=0,0,(Q12-P12)/P12))))</f>
        <v>-0.057229350008264006</v>
      </c>
      <c r="T12" s="44">
        <f>IF(T11="","",T11)</f>
        <v>29.116213240610616</v>
      </c>
      <c r="U12" s="3">
        <f>IF(U11="","",U11)</f>
        <v>29.059485240610613</v>
      </c>
      <c r="V12" s="42">
        <f>IF(T12="","",IF(U12="","",IF(T12=0,0,IF(U12=0,0,(U12-T12)/T12))))</f>
        <v>-0.0019483302835851032</v>
      </c>
      <c r="X12" s="44">
        <f>IF(X11="","",X11)</f>
        <v>22.272496481045362</v>
      </c>
      <c r="Y12" s="3">
        <f>IF(Y11="","",Y11)</f>
        <v>19.68485148104536</v>
      </c>
      <c r="Z12" s="42">
        <f>IF(X12="","",IF(Y12="","",IF(X12=0,0,IF(Y12=0,0,(Y12-X12)/X12))))</f>
        <v>-0.11618118347003328</v>
      </c>
      <c r="AB12" s="40">
        <f>IF(AB11="","",AB11)</f>
        <v>615.5773418961514</v>
      </c>
      <c r="AC12" s="41">
        <f>IF(AC11="","",AC11)</f>
        <v>570.1993720984285</v>
      </c>
      <c r="AD12" s="42">
        <f>IF(AB12="","",IF(AC12="","",IF(AB12=0,0,IF(AC12=0,0,(AC12-AB12)/AB12))))</f>
        <v>-0.07371611446572418</v>
      </c>
    </row>
    <row r="13" spans="1:30" ht="15" customHeight="1">
      <c r="A13" s="45"/>
      <c r="D13" s="40"/>
      <c r="E13" s="41"/>
      <c r="F13" s="42"/>
      <c r="G13" s="43"/>
      <c r="H13" s="40"/>
      <c r="I13" s="41"/>
      <c r="J13" s="42"/>
      <c r="L13" s="44"/>
      <c r="N13" s="42"/>
      <c r="P13" s="44"/>
      <c r="R13" s="42"/>
      <c r="T13" s="44"/>
      <c r="V13" s="42"/>
      <c r="X13" s="44"/>
      <c r="Z13" s="42"/>
      <c r="AB13" s="40"/>
      <c r="AC13" s="41"/>
      <c r="AD13" s="42"/>
    </row>
    <row r="14" spans="1:30" ht="15" customHeight="1">
      <c r="A14" s="37" t="s">
        <v>12</v>
      </c>
      <c r="B14" s="38"/>
      <c r="C14" s="39"/>
      <c r="D14" s="40">
        <v>98.44922565914966</v>
      </c>
      <c r="E14" s="41">
        <v>85.5152675324577</v>
      </c>
      <c r="F14" s="42">
        <f>IF(D14="","",IF(E14="","",IF(D14=0,0,IF(E14=0,0,(E14-D14)/D14))))</f>
        <v>-0.13137694116022647</v>
      </c>
      <c r="G14" s="43"/>
      <c r="H14" s="40">
        <v>471.55919620522224</v>
      </c>
      <c r="I14" s="41">
        <v>450.6153189044212</v>
      </c>
      <c r="J14" s="42">
        <f>IF(H14="","",IF(I14="","",IF(H14=0,0,IF(I14=0,0,(I14-H14)/H14))))</f>
        <v>-0.044414100009802955</v>
      </c>
      <c r="L14" s="44">
        <v>27.711338786499514</v>
      </c>
      <c r="M14" s="3">
        <v>25.059648127499514</v>
      </c>
      <c r="N14" s="42">
        <f>IF(L14="","",IF(M14="","",IF(L14=0,0,IF(M14=0,0,(M14-L14)/L14))))</f>
        <v>-0.09568973478437129</v>
      </c>
      <c r="P14" s="44">
        <v>36.30431010875151</v>
      </c>
      <c r="Q14" s="3">
        <v>35.098068108751505</v>
      </c>
      <c r="R14" s="42">
        <f>IF(P14="","",IF(Q14="","",IF(P14=0,0,IF(Q14=0,0,(Q14-P14)/P14))))</f>
        <v>-0.03322586206394339</v>
      </c>
      <c r="T14" s="44">
        <v>29.02175597906616</v>
      </c>
      <c r="U14" s="3">
        <v>28.21718597906616</v>
      </c>
      <c r="V14" s="42">
        <f>IF(T14="","",IF(U14="","",IF(T14=0,0,IF(U14=0,0,(U14-T14)/T14))))</f>
        <v>-0.02772299514131228</v>
      </c>
      <c r="X14" s="44">
        <v>36.47622605525824</v>
      </c>
      <c r="Y14" s="3">
        <v>34.73662205525823</v>
      </c>
      <c r="Z14" s="42">
        <f>IF(X14="","",IF(Y14="","",IF(X14=0,0,IF(Y14=0,0,(Y14-X14)/X14))))</f>
        <v>-0.047691446954097216</v>
      </c>
      <c r="AB14" s="40">
        <v>699.5220527939473</v>
      </c>
      <c r="AC14" s="41">
        <v>659.2421107074542</v>
      </c>
      <c r="AD14" s="42">
        <f>IF(AB14="","",IF(AC14="","",IF(AB14=0,0,IF(AC14=0,0,(AC14-AB14)/AB14))))</f>
        <v>-0.05758209040817475</v>
      </c>
    </row>
    <row r="15" spans="1:30" ht="15" customHeight="1">
      <c r="A15" s="45"/>
      <c r="B15" s="46" t="s">
        <v>11</v>
      </c>
      <c r="C15" s="47"/>
      <c r="D15" s="41">
        <f>IF(D14="","",D14+D12)</f>
        <v>190.78173902725962</v>
      </c>
      <c r="E15" s="41">
        <f>IF(E14="","",E14+E12)</f>
        <v>166.25809288330237</v>
      </c>
      <c r="F15" s="42">
        <f>IF(D15="","",IF(E15="","",IF(D15=0,0,IF(E15=0,0,(E15-D15)/D15))))</f>
        <v>-0.12854294267887567</v>
      </c>
      <c r="G15" s="43"/>
      <c r="H15" s="40">
        <f>IF(H14="","",H14+H12)</f>
        <v>883.4255753292869</v>
      </c>
      <c r="I15" s="41">
        <f>IF(I14="","",I14+I12)</f>
        <v>836.989181769028</v>
      </c>
      <c r="J15" s="42">
        <f>IF(H15="","",IF(I15="","",IF(H15=0,0,IF(I15=0,0,(I15-H15)/H15))))</f>
        <v>-0.0525640131518155</v>
      </c>
      <c r="L15" s="44">
        <f>IF(L14="","",L14+L12)</f>
        <v>53.685193267977034</v>
      </c>
      <c r="M15" s="3">
        <f>IF(M14="","",M14+M12)</f>
        <v>47.32881708797703</v>
      </c>
      <c r="N15" s="42">
        <f>IF(L15="","",IF(M15="","",IF(L15=0,0,IF(M15=0,0,(M15-L15)/L15))))</f>
        <v>-0.11840091826197362</v>
      </c>
      <c r="P15" s="44">
        <f>IF(P14="","",P14+P12)</f>
        <v>70.32019530959494</v>
      </c>
      <c r="Q15" s="3">
        <f>IF(Q14="","",Q14+Q12)</f>
        <v>67.16724630959493</v>
      </c>
      <c r="R15" s="42">
        <f>IF(P15="","",IF(Q15="","",IF(P15=0,0,IF(Q15=0,0,(Q15-P15)/P15))))</f>
        <v>-0.04483703417089056</v>
      </c>
      <c r="T15" s="44">
        <f>IF(T14="","",T14+T12)</f>
        <v>58.137969219676776</v>
      </c>
      <c r="U15" s="3">
        <f>IF(U14="","",U14+U12)</f>
        <v>57.27667121967677</v>
      </c>
      <c r="V15" s="42">
        <f>IF(T15="","",IF(U15="","",IF(T15=0,0,IF(U15=0,0,(U15-T15)/T15))))</f>
        <v>-0.014814724551962833</v>
      </c>
      <c r="X15" s="44">
        <f>IF(X14="","",X14+X12)</f>
        <v>58.7487225363036</v>
      </c>
      <c r="Y15" s="3">
        <f>IF(Y14="","",Y14+Y12)</f>
        <v>54.421473536303594</v>
      </c>
      <c r="Z15" s="42">
        <f>IF(X15="","",IF(Y15="","",IF(X15=0,0,IF(Y15=0,0,(Y15-X15)/X15))))</f>
        <v>-0.07365690372800869</v>
      </c>
      <c r="AB15" s="40">
        <f>IF(AB14="","",AB14+AB12)</f>
        <v>1315.0993946900987</v>
      </c>
      <c r="AC15" s="41">
        <f>IF(AC14="","",AC14+AC12)</f>
        <v>1229.4414828058827</v>
      </c>
      <c r="AD15" s="42">
        <f>IF(AB15="","",IF(AC15="","",IF(AB15=0,0,IF(AC15=0,0,(AC15-AB15)/AB15))))</f>
        <v>-0.06513417330284846</v>
      </c>
    </row>
    <row r="16" spans="1:30" ht="15" customHeight="1">
      <c r="A16" s="45"/>
      <c r="D16" s="40"/>
      <c r="E16" s="41"/>
      <c r="F16" s="42"/>
      <c r="G16" s="43"/>
      <c r="H16" s="40"/>
      <c r="I16" s="41"/>
      <c r="J16" s="42"/>
      <c r="L16" s="44"/>
      <c r="N16" s="42"/>
      <c r="P16" s="44"/>
      <c r="R16" s="42"/>
      <c r="T16" s="44"/>
      <c r="V16" s="42"/>
      <c r="X16" s="44"/>
      <c r="Z16" s="42"/>
      <c r="AB16" s="40"/>
      <c r="AC16" s="41"/>
      <c r="AD16" s="42"/>
    </row>
    <row r="17" spans="1:30" ht="15" customHeight="1">
      <c r="A17" s="37" t="s">
        <v>13</v>
      </c>
      <c r="B17" s="38"/>
      <c r="C17" s="39"/>
      <c r="D17" s="40">
        <v>100.2038336329067</v>
      </c>
      <c r="E17" s="41">
        <v>89.64288376741744</v>
      </c>
      <c r="F17" s="42">
        <f>IF(D17="","",IF(E17="","",IF(D17=0,0,IF(E17=0,0,(E17-D17)/D17))))</f>
        <v>-0.10539466887243981</v>
      </c>
      <c r="G17" s="43"/>
      <c r="H17" s="40">
        <v>564.66015504</v>
      </c>
      <c r="I17" s="41">
        <v>527.7348376731821</v>
      </c>
      <c r="J17" s="42">
        <f>IF(H17="","",IF(I17="","",IF(H17=0,0,IF(I17=0,0,(I17-H17)/H17))))</f>
        <v>-0.0653938781357825</v>
      </c>
      <c r="L17" s="44">
        <v>28.44224384</v>
      </c>
      <c r="M17" s="3">
        <v>25.01481734</v>
      </c>
      <c r="N17" s="42">
        <f>IF(L17="","",IF(M17="","",IF(L17=0,0,IF(M17=0,0,(M17-L17)/L17))))</f>
        <v>-0.12050478574337402</v>
      </c>
      <c r="P17" s="44">
        <v>45.617078979999995</v>
      </c>
      <c r="Q17" s="3">
        <v>43.213868979999994</v>
      </c>
      <c r="R17" s="42">
        <f>IF(P17="","",IF(Q17="","",IF(P17=0,0,IF(Q17=0,0,(Q17-P17)/P17))))</f>
        <v>-0.05268224212807766</v>
      </c>
      <c r="T17" s="44">
        <v>30.922654009358112</v>
      </c>
      <c r="U17" s="3">
        <v>29.97721800935811</v>
      </c>
      <c r="V17" s="42">
        <f>IF(T17="","",IF(U17="","",IF(T17=0,0,IF(U17=0,0,(U17-T17)/T17))))</f>
        <v>-0.030574219137654998</v>
      </c>
      <c r="X17" s="44">
        <v>82.96090200999998</v>
      </c>
      <c r="Y17" s="3">
        <v>81.58417</v>
      </c>
      <c r="Z17" s="42">
        <f>IF(X17="","",IF(Y17="","",IF(X17=0,0,IF(Y17=0,0,(Y17-X17)/X17))))</f>
        <v>-0.016594949869687223</v>
      </c>
      <c r="AB17" s="40">
        <v>852.8068675122647</v>
      </c>
      <c r="AC17" s="41">
        <v>797.1677957699577</v>
      </c>
      <c r="AD17" s="42">
        <f>IF(AB17="","",IF(AC17="","",IF(AB17=0,0,IF(AC17=0,0,(AC17-AB17)/AB17))))</f>
        <v>-0.06524228856717881</v>
      </c>
    </row>
    <row r="18" spans="1:30" ht="15" customHeight="1">
      <c r="A18" s="45"/>
      <c r="B18" s="46" t="s">
        <v>11</v>
      </c>
      <c r="C18" s="47"/>
      <c r="D18" s="41">
        <f>IF(D17="","",D17+D15)</f>
        <v>290.9855726601663</v>
      </c>
      <c r="E18" s="41">
        <f>IF(E17="","",E17+E15)</f>
        <v>255.90097665071983</v>
      </c>
      <c r="F18" s="42">
        <f>IF(D18="","",IF(E18="","",IF(D18=0,0,IF(E18=0,0,(E18-D18)/D18))))</f>
        <v>-0.1205715997831301</v>
      </c>
      <c r="G18" s="43"/>
      <c r="H18" s="40">
        <f>IF(H17="","",H17+H15)</f>
        <v>1448.085730369287</v>
      </c>
      <c r="I18" s="41">
        <f>IF(I17="","",I17+I15)</f>
        <v>1364.7240194422102</v>
      </c>
      <c r="J18" s="42">
        <f>IF(H18="","",IF(I18="","",IF(H18=0,0,IF(I18=0,0,(I18-H18)/H18))))</f>
        <v>-0.05756683404774526</v>
      </c>
      <c r="L18" s="44">
        <f>IF(L17="","",L17+L15)</f>
        <v>82.12743710797703</v>
      </c>
      <c r="M18" s="3">
        <f>IF(M17="","",M17+M15)</f>
        <v>72.34363442797704</v>
      </c>
      <c r="N18" s="42">
        <f>IF(L18="","",IF(M18="","",IF(L18=0,0,IF(M18=0,0,(M18-L18)/L18))))</f>
        <v>-0.11912952631331648</v>
      </c>
      <c r="P18" s="44">
        <f>IF(P17="","",P17+P15)</f>
        <v>115.93727428959494</v>
      </c>
      <c r="Q18" s="3">
        <f>IF(Q17="","",Q17+Q15)</f>
        <v>110.38111528959493</v>
      </c>
      <c r="R18" s="42">
        <f>IF(P18="","",IF(Q18="","",IF(P18=0,0,IF(Q18=0,0,(Q18-P18)/P18))))</f>
        <v>-0.04792383669570761</v>
      </c>
      <c r="T18" s="44">
        <f>IF(T17="","",T17+T15)</f>
        <v>89.06062322903489</v>
      </c>
      <c r="U18" s="3">
        <f>IF(U17="","",U17+U15)</f>
        <v>87.25388922903488</v>
      </c>
      <c r="V18" s="42">
        <f>IF(T18="","",IF(U18="","",IF(T18=0,0,IF(U18=0,0,(U18-T18)/T18))))</f>
        <v>-0.020286563629289624</v>
      </c>
      <c r="X18" s="44">
        <f>IF(X17="","",X17+X15)</f>
        <v>141.7096245463036</v>
      </c>
      <c r="Y18" s="3">
        <f>IF(Y17="","",Y17+Y15)</f>
        <v>136.00564353630358</v>
      </c>
      <c r="Z18" s="42">
        <f>IF(X18="","",IF(Y18="","",IF(X18=0,0,IF(Y18=0,0,(Y18-X18)/X18))))</f>
        <v>-0.040251189912201286</v>
      </c>
      <c r="AB18" s="40">
        <f>IF(AB17="","",AB17+AB15)</f>
        <v>2167.9062622023635</v>
      </c>
      <c r="AC18" s="41">
        <f>IF(AC17="","",AC17+AC15)</f>
        <v>2026.6092785758406</v>
      </c>
      <c r="AD18" s="42">
        <f>IF(AB18="","",IF(AC18="","",IF(AB18=0,0,IF(AC18=0,0,(AC18-AB18)/AB18))))</f>
        <v>-0.0651767034811644</v>
      </c>
    </row>
    <row r="19" spans="1:30" ht="15" customHeight="1">
      <c r="A19" s="45"/>
      <c r="D19" s="40"/>
      <c r="E19" s="41"/>
      <c r="F19" s="42"/>
      <c r="G19" s="43"/>
      <c r="H19" s="40"/>
      <c r="I19" s="41"/>
      <c r="J19" s="42"/>
      <c r="L19" s="44"/>
      <c r="N19" s="42"/>
      <c r="P19" s="44"/>
      <c r="R19" s="42"/>
      <c r="T19" s="44"/>
      <c r="V19" s="42"/>
      <c r="X19" s="44"/>
      <c r="Z19" s="42"/>
      <c r="AB19" s="40"/>
      <c r="AC19" s="41"/>
      <c r="AD19" s="42"/>
    </row>
    <row r="20" spans="1:30" ht="15" customHeight="1">
      <c r="A20" s="37" t="s">
        <v>14</v>
      </c>
      <c r="B20" s="38"/>
      <c r="C20" s="39"/>
      <c r="D20" s="40">
        <v>104.97261856912259</v>
      </c>
      <c r="E20" s="41">
        <v>92.77443063473093</v>
      </c>
      <c r="F20" s="42">
        <f>IF(D20="","",IF(E20="","",IF(D20=0,0,IF(E20=0,0,(E20-D20)/D20))))</f>
        <v>-0.1162035214579254</v>
      </c>
      <c r="G20" s="43"/>
      <c r="H20" s="40">
        <v>623.06005554</v>
      </c>
      <c r="I20" s="41">
        <v>575.715726097296</v>
      </c>
      <c r="J20" s="42">
        <f>IF(H20="","",IF(I20="","",IF(H20=0,0,IF(I20=0,0,(I20-H20)/H20))))</f>
        <v>-0.07598678333129716</v>
      </c>
      <c r="L20" s="44">
        <v>28.789951660977714</v>
      </c>
      <c r="M20" s="3">
        <v>26.025389040977714</v>
      </c>
      <c r="N20" s="42">
        <f>IF(L20="","",IF(M20="","",IF(L20=0,0,IF(M20=0,0,(M20-L20)/L20))))</f>
        <v>-0.09602526091584672</v>
      </c>
      <c r="P20" s="44">
        <v>50.79289977802547</v>
      </c>
      <c r="Q20" s="3">
        <v>48.99900677802547</v>
      </c>
      <c r="R20" s="42">
        <f>IF(P20="","",IF(Q20="","",IF(P20=0,0,IF(Q20=0,0,(Q20-P20)/P20))))</f>
        <v>-0.03531779063293598</v>
      </c>
      <c r="T20" s="44">
        <v>32.63092829285617</v>
      </c>
      <c r="U20" s="3">
        <v>32.125672292856166</v>
      </c>
      <c r="V20" s="42">
        <f>IF(T20="","",IF(U20="","",IF(T20=0,0,IF(U20=0,0,(U20-T20)/T20))))</f>
        <v>-0.015483960353975514</v>
      </c>
      <c r="X20" s="44">
        <v>112.57418439874503</v>
      </c>
      <c r="Y20" s="3">
        <v>112.89491739874504</v>
      </c>
      <c r="Z20" s="42">
        <f>IF(X20="","",IF(Y20="","",IF(X20=0,0,IF(Y20=0,0,(Y20-X20)/X20))))</f>
        <v>0.002849081267726064</v>
      </c>
      <c r="AB20" s="40">
        <v>952.820638239727</v>
      </c>
      <c r="AC20" s="41">
        <v>888.5351422426313</v>
      </c>
      <c r="AD20" s="42">
        <f>IF(AB20="","",IF(AC20="","",IF(AB20=0,0,IF(AC20=0,0,(AC20-AB20)/AB20))))</f>
        <v>-0.067468622547743</v>
      </c>
    </row>
    <row r="21" spans="1:30" ht="15" customHeight="1">
      <c r="A21" s="45"/>
      <c r="B21" s="46" t="s">
        <v>11</v>
      </c>
      <c r="C21" s="47"/>
      <c r="D21" s="41">
        <f>IF(D20="","",D20+D18)</f>
        <v>395.9581912292889</v>
      </c>
      <c r="E21" s="41">
        <f>IF(E20="","",E20+E18)</f>
        <v>348.6754072854508</v>
      </c>
      <c r="F21" s="42">
        <f>IF(D21="","",IF(E21="","",IF(D21=0,0,IF(E21=0,0,(E21-D21)/D21))))</f>
        <v>-0.11941357696640734</v>
      </c>
      <c r="G21" s="43"/>
      <c r="H21" s="40">
        <f>IF(H20="","",H20+H18)</f>
        <v>2071.145785909287</v>
      </c>
      <c r="I21" s="41">
        <f>IF(I20="","",I20+I18)</f>
        <v>1940.4397455395062</v>
      </c>
      <c r="J21" s="42">
        <f>IF(H21="","",IF(I21="","",IF(H21=0,0,IF(I21=0,0,(I21-H21)/H21))))</f>
        <v>-0.06310808310019443</v>
      </c>
      <c r="L21" s="44">
        <f>IF(L20="","",L20+L18)</f>
        <v>110.91738876895474</v>
      </c>
      <c r="M21" s="3">
        <f>IF(M20="","",M20+M18)</f>
        <v>98.36902346895475</v>
      </c>
      <c r="N21" s="42">
        <f>IF(L21="","",IF(M21="","",IF(L21=0,0,IF(M21=0,0,(M21-L21)/L21))))</f>
        <v>-0.11313253439583511</v>
      </c>
      <c r="P21" s="44">
        <f>IF(P20="","",P20+P18)</f>
        <v>166.7301740676204</v>
      </c>
      <c r="Q21" s="3">
        <f>IF(Q20="","",Q20+Q18)</f>
        <v>159.3801220676204</v>
      </c>
      <c r="R21" s="42">
        <f>IF(P21="","",IF(Q21="","",IF(P21=0,0,IF(Q21=0,0,(Q21-P21)/P21))))</f>
        <v>-0.044083514223520574</v>
      </c>
      <c r="T21" s="44">
        <f>IF(T20="","",T20+T18)</f>
        <v>121.69155152189106</v>
      </c>
      <c r="U21" s="3">
        <f>IF(U20="","",U20+U18)</f>
        <v>119.37956152189105</v>
      </c>
      <c r="V21" s="42">
        <f>IF(T21="","",IF(U21="","",IF(T21=0,0,IF(U21=0,0,(U21-T21)/T21))))</f>
        <v>-0.018998771657407175</v>
      </c>
      <c r="X21" s="44">
        <f>IF(X20="","",X20+X18)</f>
        <v>254.28380894504863</v>
      </c>
      <c r="Y21" s="3">
        <f>IF(Y20="","",Y20+Y18)</f>
        <v>248.90056093504862</v>
      </c>
      <c r="Z21" s="42">
        <f>IF(X21="","",IF(Y21="","",IF(X21=0,0,IF(Y21=0,0,(Y21-X21)/X21))))</f>
        <v>-0.02117023507054415</v>
      </c>
      <c r="AB21" s="40">
        <f>IF(AB20="","",AB20+AB18)</f>
        <v>3120.7269004420905</v>
      </c>
      <c r="AC21" s="41">
        <f>IF(AC20="","",AC20+AC18)</f>
        <v>2915.144420818472</v>
      </c>
      <c r="AD21" s="42">
        <f>IF(AB21="","",IF(AC21="","",IF(AB21=0,0,IF(AC21=0,0,(AC21-AB21)/AB21))))</f>
        <v>-0.06587647243162964</v>
      </c>
    </row>
    <row r="22" spans="1:30" ht="15" customHeight="1">
      <c r="A22" s="45"/>
      <c r="D22" s="40"/>
      <c r="E22" s="41"/>
      <c r="F22" s="42"/>
      <c r="G22" s="43"/>
      <c r="H22" s="40"/>
      <c r="I22" s="41"/>
      <c r="J22" s="42"/>
      <c r="L22" s="44"/>
      <c r="N22" s="42"/>
      <c r="P22" s="44"/>
      <c r="R22" s="42"/>
      <c r="T22" s="44"/>
      <c r="V22" s="42"/>
      <c r="X22" s="44"/>
      <c r="Z22" s="42"/>
      <c r="AB22" s="40"/>
      <c r="AC22" s="41"/>
      <c r="AD22" s="42"/>
    </row>
    <row r="23" spans="1:30" ht="15" customHeight="1">
      <c r="A23" s="37" t="s">
        <v>15</v>
      </c>
      <c r="B23" s="38"/>
      <c r="C23" s="39"/>
      <c r="D23" s="40">
        <v>99.45998596016565</v>
      </c>
      <c r="E23" s="41">
        <v>86.43163839822604</v>
      </c>
      <c r="F23" s="42">
        <f>IF(D23="","",IF(E23="","",IF(D23=0,0,IF(E23=0,0,(E23-D23)/D23))))</f>
        <v>-0.13099084457097698</v>
      </c>
      <c r="G23" s="43"/>
      <c r="H23" s="40">
        <v>586.38068409</v>
      </c>
      <c r="I23" s="41">
        <v>519.3380479351846</v>
      </c>
      <c r="J23" s="42">
        <f>IF(H23="","",IF(I23="","",IF(H23=0,0,IF(I23=0,0,(I23-H23)/H23))))</f>
        <v>-0.11433295463826275</v>
      </c>
      <c r="L23" s="44">
        <v>27.698778195459347</v>
      </c>
      <c r="M23" s="3">
        <v>25.51536793545935</v>
      </c>
      <c r="N23" s="42">
        <f>IF(L23="","",IF(M23="","",IF(L23=0,0,IF(M23=0,0,(M23-L23)/L23))))</f>
        <v>-0.07882695202627835</v>
      </c>
      <c r="P23" s="44">
        <v>49.707746046988916</v>
      </c>
      <c r="Q23" s="3">
        <v>45.54601504698892</v>
      </c>
      <c r="R23" s="42">
        <f>IF(P23="","",IF(Q23="","",IF(P23=0,0,IF(Q23=0,0,(Q23-P23)/P23))))</f>
        <v>-0.0837239933604291</v>
      </c>
      <c r="T23" s="44">
        <v>30.662867944367004</v>
      </c>
      <c r="U23" s="3">
        <v>30.130953944367004</v>
      </c>
      <c r="V23" s="42">
        <f>IF(T23="","",IF(U23="","",IF(T23=0,0,IF(U23=0,0,(U23-T23)/T23))))</f>
        <v>-0.017347170557074944</v>
      </c>
      <c r="X23" s="44">
        <v>113.52507653705102</v>
      </c>
      <c r="Y23" s="3">
        <v>111.95292353705102</v>
      </c>
      <c r="Z23" s="42">
        <f>IF(X23="","",IF(Y23="","",IF(X23=0,0,IF(Y23=0,0,(Y23-X23)/X23))))</f>
        <v>-0.013848508611107598</v>
      </c>
      <c r="AB23" s="40">
        <v>907.4351387740321</v>
      </c>
      <c r="AC23" s="41">
        <v>818.9149467972769</v>
      </c>
      <c r="AD23" s="42">
        <f>IF(AB23="","",IF(AC23="","",IF(AB23=0,0,IF(AC23=0,0,(AC23-AB23)/AB23))))</f>
        <v>-0.09754988339590664</v>
      </c>
    </row>
    <row r="24" spans="1:30" ht="15" customHeight="1">
      <c r="A24" s="45"/>
      <c r="B24" s="46" t="s">
        <v>11</v>
      </c>
      <c r="C24" s="47"/>
      <c r="D24" s="41">
        <f>IF(D23="","",D23+D21)</f>
        <v>495.4181771894546</v>
      </c>
      <c r="E24" s="41">
        <f>IF(E23="","",E23+E21)</f>
        <v>435.1070456836768</v>
      </c>
      <c r="F24" s="42">
        <f>IF(D24="","",IF(E24="","",IF(D24=0,0,IF(E24=0,0,(E24-D24)/D24))))</f>
        <v>-0.12173782530129892</v>
      </c>
      <c r="G24" s="43"/>
      <c r="H24" s="40">
        <f>IF(H23="","",H23+H21)</f>
        <v>2657.526469999287</v>
      </c>
      <c r="I24" s="41">
        <f>IF(I23="","",I23+I21)</f>
        <v>2459.777793474691</v>
      </c>
      <c r="J24" s="42">
        <f>IF(H24="","",IF(I24="","",IF(H24=0,0,IF(I24=0,0,(I24-H24)/H24))))</f>
        <v>-0.07441080220911188</v>
      </c>
      <c r="L24" s="44">
        <f>IF(L23="","",L23+L21)</f>
        <v>138.61616696441408</v>
      </c>
      <c r="M24" s="3">
        <f>IF(M23="","",M23+M21)</f>
        <v>123.8843914044141</v>
      </c>
      <c r="N24" s="42">
        <f>IF(L24="","",IF(M24="","",IF(L24=0,0,IF(M24=0,0,(M24-L24)/L24))))</f>
        <v>-0.10627747024473672</v>
      </c>
      <c r="P24" s="44">
        <f>IF(P23="","",P23+P21)</f>
        <v>216.4379201146093</v>
      </c>
      <c r="Q24" s="3">
        <f>IF(Q23="","",Q23+Q21)</f>
        <v>204.9261371146093</v>
      </c>
      <c r="R24" s="42">
        <f>IF(P24="","",IF(Q24="","",IF(P24=0,0,IF(Q24=0,0,(Q24-P24)/P24))))</f>
        <v>-0.05318745899010779</v>
      </c>
      <c r="T24" s="44">
        <f>IF(T23="","",T23+T21)</f>
        <v>152.35441946625807</v>
      </c>
      <c r="U24" s="3">
        <f>IF(U23="","",U23+U21)</f>
        <v>149.51051546625806</v>
      </c>
      <c r="V24" s="42">
        <f>IF(T24="","",IF(U24="","",IF(T24=0,0,IF(U24=0,0,(U24-T24)/T24))))</f>
        <v>-0.01866637023043397</v>
      </c>
      <c r="X24" s="44">
        <f>IF(X23="","",X23+X21)</f>
        <v>367.80888548209964</v>
      </c>
      <c r="Y24" s="3">
        <f>IF(Y23="","",Y23+Y21)</f>
        <v>360.85348447209964</v>
      </c>
      <c r="Z24" s="42">
        <f>IF(X24="","",IF(Y24="","",IF(X24=0,0,IF(Y24=0,0,(Y24-X24)/X24))))</f>
        <v>-0.018910366999109664</v>
      </c>
      <c r="AB24" s="40">
        <f>IF(AB23="","",AB23+AB21)</f>
        <v>4028.1620392161226</v>
      </c>
      <c r="AC24" s="41">
        <f>IF(AC23="","",AC23+AC21)</f>
        <v>3734.059367615749</v>
      </c>
      <c r="AD24" s="42">
        <f>IF(AB24="","",IF(AC24="","",IF(AB24=0,0,IF(AC24=0,0,(AC24-AB24)/AB24))))</f>
        <v>-0.0730116288116368</v>
      </c>
    </row>
    <row r="25" spans="1:30" ht="15" customHeight="1">
      <c r="A25" s="45"/>
      <c r="D25" s="40"/>
      <c r="E25" s="41"/>
      <c r="F25" s="42"/>
      <c r="G25" s="43"/>
      <c r="H25" s="40"/>
      <c r="I25" s="41"/>
      <c r="J25" s="42"/>
      <c r="L25" s="44"/>
      <c r="N25" s="42"/>
      <c r="P25" s="44"/>
      <c r="R25" s="42"/>
      <c r="T25" s="44"/>
      <c r="V25" s="42"/>
      <c r="X25" s="44"/>
      <c r="Z25" s="42"/>
      <c r="AB25" s="40"/>
      <c r="AC25" s="41"/>
      <c r="AD25" s="42"/>
    </row>
    <row r="26" spans="1:30" ht="15" customHeight="1">
      <c r="A26" s="37" t="s">
        <v>16</v>
      </c>
      <c r="B26" s="38"/>
      <c r="C26" s="39"/>
      <c r="D26" s="40">
        <v>96.65957842492293</v>
      </c>
      <c r="E26" s="41">
        <v>86.23011370993527</v>
      </c>
      <c r="F26" s="42">
        <f>IF(D26="","",IF(E26="","",IF(D26=0,0,IF(E26=0,0,(E26-D26)/D26))))</f>
        <v>-0.1078989261585534</v>
      </c>
      <c r="G26" s="43"/>
      <c r="H26" s="40">
        <v>541.2863429747734</v>
      </c>
      <c r="I26" s="41">
        <v>499.00904108487345</v>
      </c>
      <c r="J26" s="42">
        <f>IF(H26="","",IF(I26="","",IF(H26=0,0,IF(I26=0,0,(I26-H26)/H26))))</f>
        <v>-0.07810524399628226</v>
      </c>
      <c r="L26" s="44">
        <v>26.675293320634385</v>
      </c>
      <c r="M26" s="3">
        <v>25.561464820634384</v>
      </c>
      <c r="N26" s="42">
        <f>IF(L26="","",IF(M26="","",IF(L26=0,0,IF(M26=0,0,(M26-L26)/L26))))</f>
        <v>-0.04175506100764824</v>
      </c>
      <c r="P26" s="44">
        <v>45.395813718794436</v>
      </c>
      <c r="Q26" s="3">
        <v>42.838953718794436</v>
      </c>
      <c r="R26" s="42">
        <f>IF(P26="","",IF(Q26="","",IF(P26=0,0,IF(Q26=0,0,(Q26-P26)/P26))))</f>
        <v>-0.056323695745130534</v>
      </c>
      <c r="T26" s="44">
        <v>28.70900320206715</v>
      </c>
      <c r="U26" s="3">
        <v>28.18938620206715</v>
      </c>
      <c r="V26" s="42">
        <f>IF(T26="","",IF(U26="","",IF(T26=0,0,IF(U26=0,0,(U26-T26)/T26))))</f>
        <v>-0.01809944414798024</v>
      </c>
      <c r="X26" s="44">
        <v>107.96660350052689</v>
      </c>
      <c r="Y26" s="3">
        <v>108.4086385105269</v>
      </c>
      <c r="Z26" s="42">
        <f>IF(X26="","",IF(Y26="","",IF(X26=0,0,IF(Y26=0,0,(Y26-X26)/X26))))</f>
        <v>0.004094182790494608</v>
      </c>
      <c r="AB26" s="40">
        <v>846.6926351417193</v>
      </c>
      <c r="AC26" s="41">
        <v>790.2375980468315</v>
      </c>
      <c r="AD26" s="42">
        <f>IF(AB26="","",IF(AC26="","",IF(AB26=0,0,IF(AC26=0,0,(AC26-AB26)/AB26))))</f>
        <v>-0.06667713258830735</v>
      </c>
    </row>
    <row r="27" spans="1:30" ht="15" customHeight="1">
      <c r="A27" s="45"/>
      <c r="B27" s="46" t="s">
        <v>11</v>
      </c>
      <c r="C27" s="47"/>
      <c r="D27" s="41">
        <f>IF(D26="","",D26+D24)</f>
        <v>592.0777556143776</v>
      </c>
      <c r="E27" s="41">
        <f>IF(E26="","",E26+E24)</f>
        <v>521.3371593936121</v>
      </c>
      <c r="F27" s="42">
        <f>IF(D27="","",IF(E27="","",IF(D27=0,0,IF(E27=0,0,(E27-D27)/D27))))</f>
        <v>-0.1194785575880326</v>
      </c>
      <c r="G27" s="43"/>
      <c r="H27" s="40">
        <f>IF(H26="","",H26+H24)</f>
        <v>3198.8128129740608</v>
      </c>
      <c r="I27" s="41">
        <f>IF(I26="","",I26+I24)</f>
        <v>2958.7868345595643</v>
      </c>
      <c r="J27" s="42">
        <f>IF(H27="","",IF(I27="","",IF(H27=0,0,IF(I27=0,0,(I27-H27)/H27))))</f>
        <v>-0.07503595629008843</v>
      </c>
      <c r="L27" s="44">
        <f>IF(L26="","",L26+L24)</f>
        <v>165.29146028504846</v>
      </c>
      <c r="M27" s="3">
        <f>IF(M26="","",M26+M24)</f>
        <v>149.4458562250485</v>
      </c>
      <c r="N27" s="42">
        <f>IF(L27="","",IF(M27="","",IF(L27=0,0,IF(M27=0,0,(M27-L27)/L27))))</f>
        <v>-0.09586462623461556</v>
      </c>
      <c r="P27" s="44">
        <f>IF(P26="","",P26+P24)</f>
        <v>261.83373383340376</v>
      </c>
      <c r="Q27" s="3">
        <f>IF(Q26="","",Q26+Q24)</f>
        <v>247.76509083340375</v>
      </c>
      <c r="R27" s="42">
        <f>IF(P27="","",IF(Q27="","",IF(P27=0,0,IF(Q27=0,0,(Q27-P27)/P27))))</f>
        <v>-0.053731208710300966</v>
      </c>
      <c r="T27" s="44">
        <f>IF(T26="","",T26+T24)</f>
        <v>181.06342266832522</v>
      </c>
      <c r="U27" s="3">
        <f>IF(U26="","",U26+U24)</f>
        <v>177.6999016683252</v>
      </c>
      <c r="V27" s="42">
        <f>IF(T27="","",IF(U27="","",IF(T27=0,0,IF(U27=0,0,(U27-T27)/T27))))</f>
        <v>-0.018576479724242097</v>
      </c>
      <c r="X27" s="44">
        <f>IF(X26="","",X26+X24)</f>
        <v>475.77548898262654</v>
      </c>
      <c r="Y27" s="3">
        <f>IF(Y26="","",Y26+Y24)</f>
        <v>469.2621229826265</v>
      </c>
      <c r="Z27" s="42">
        <f>IF(X27="","",IF(Y27="","",IF(X27=0,0,IF(Y27=0,0,(Y27-X27)/X27))))</f>
        <v>-0.013689999066424924</v>
      </c>
      <c r="AB27" s="40">
        <f>IF(AB26="","",AB26+AB24)</f>
        <v>4874.854674357842</v>
      </c>
      <c r="AC27" s="41">
        <f>IF(AC26="","",AC26+AC24)</f>
        <v>4524.296965662581</v>
      </c>
      <c r="AD27" s="42">
        <f>IF(AB27="","",IF(AC27="","",IF(AB27=0,0,IF(AC27=0,0,(AC27-AB27)/AB27))))</f>
        <v>-0.07191141728577566</v>
      </c>
    </row>
    <row r="28" spans="1:30" ht="15" customHeight="1">
      <c r="A28" s="45"/>
      <c r="D28" s="40"/>
      <c r="E28" s="41"/>
      <c r="F28" s="42"/>
      <c r="G28" s="43"/>
      <c r="H28" s="40"/>
      <c r="I28" s="41"/>
      <c r="J28" s="42"/>
      <c r="L28" s="44"/>
      <c r="N28" s="42"/>
      <c r="P28" s="44"/>
      <c r="R28" s="42"/>
      <c r="T28" s="44"/>
      <c r="V28" s="42"/>
      <c r="X28" s="44"/>
      <c r="Z28" s="42"/>
      <c r="AB28" s="40"/>
      <c r="AC28" s="41"/>
      <c r="AD28" s="42"/>
    </row>
    <row r="29" spans="1:30" ht="15" customHeight="1">
      <c r="A29" s="37" t="s">
        <v>17</v>
      </c>
      <c r="B29" s="38"/>
      <c r="C29" s="39"/>
      <c r="D29" s="40">
        <v>90.99470549060582</v>
      </c>
      <c r="E29" s="41">
        <v>81.0301593202181</v>
      </c>
      <c r="F29" s="42">
        <f>IF(D29="","",IF(E29="","",IF(D29=0,0,IF(E29=0,0,(E29-D29)/D29))))</f>
        <v>-0.10950687863280625</v>
      </c>
      <c r="G29" s="43"/>
      <c r="H29" s="40">
        <v>445.15634926866085</v>
      </c>
      <c r="I29" s="41">
        <v>423.25192839314735</v>
      </c>
      <c r="J29" s="42">
        <f>IF(H29="","",IF(I29="","",IF(H29=0,0,IF(I29=0,0,(I29-H29)/H29))))</f>
        <v>-0.0492061292880577</v>
      </c>
      <c r="L29" s="44">
        <v>24.859250373632328</v>
      </c>
      <c r="M29" s="3">
        <v>24.462621783632326</v>
      </c>
      <c r="N29" s="42">
        <f>IF(L29="","",IF(M29="","",IF(L29=0,0,IF(M29=0,0,(M29-L29)/L29))))</f>
        <v>-0.01595496984175749</v>
      </c>
      <c r="P29" s="44">
        <v>40.619874312425125</v>
      </c>
      <c r="Q29" s="3">
        <v>41.106608312425124</v>
      </c>
      <c r="R29" s="42">
        <f>IF(P29="","",IF(Q29="","",IF(P29=0,0,IF(Q29=0,0,(Q29-P29)/P29))))</f>
        <v>0.011982656476391717</v>
      </c>
      <c r="T29" s="44">
        <v>26.248247738869626</v>
      </c>
      <c r="U29" s="3">
        <v>26.442901738869626</v>
      </c>
      <c r="V29" s="42">
        <f>IF(T29="","",IF(U29="","",IF(T29=0,0,IF(U29=0,0,(U29-T29)/T29))))</f>
        <v>0.007415885507349398</v>
      </c>
      <c r="X29" s="44">
        <v>92.49411964820702</v>
      </c>
      <c r="Y29" s="3">
        <v>97.11460063820704</v>
      </c>
      <c r="Z29" s="42">
        <f>IF(X29="","",IF(Y29="","",IF(X29=0,0,IF(Y29=0,0,(Y29-X29)/X29))))</f>
        <v>0.04995432150253009</v>
      </c>
      <c r="AB29" s="40">
        <v>720.3725468324008</v>
      </c>
      <c r="AC29" s="41">
        <v>693.4088201864996</v>
      </c>
      <c r="AD29" s="42">
        <f>IF(AB29="","",IF(AC29="","",IF(AB29=0,0,IF(AC29=0,0,(AC29-AB29)/AB29))))</f>
        <v>-0.03743025294962334</v>
      </c>
    </row>
    <row r="30" spans="1:30" ht="15" customHeight="1">
      <c r="A30" s="45"/>
      <c r="B30" s="46" t="s">
        <v>11</v>
      </c>
      <c r="C30" s="47"/>
      <c r="D30" s="41">
        <f>IF(D29="","",D29+D27)</f>
        <v>683.0724611049834</v>
      </c>
      <c r="E30" s="41">
        <f>IF(E29="","",E29+E27)</f>
        <v>602.3673187138302</v>
      </c>
      <c r="F30" s="42">
        <f>IF(D30="","",IF(E30="","",IF(D30=0,0,IF(E30=0,0,(E30-D30)/D30))))</f>
        <v>-0.11815019194391065</v>
      </c>
      <c r="G30" s="43"/>
      <c r="H30" s="40">
        <f>IF(H29="","",H29+H27)</f>
        <v>3643.9691622427217</v>
      </c>
      <c r="I30" s="41">
        <f>IF(I29="","",I29+I27)</f>
        <v>3382.0387629527117</v>
      </c>
      <c r="J30" s="42">
        <f>IF(H30="","",IF(I30="","",IF(H30=0,0,IF(I30=0,0,(I30-H30)/H30))))</f>
        <v>-0.07188052028651142</v>
      </c>
      <c r="L30" s="44">
        <f>IF(L29="","",L29+L27)</f>
        <v>190.1507106586808</v>
      </c>
      <c r="M30" s="3">
        <f>IF(M29="","",M29+M27)</f>
        <v>173.90847800868082</v>
      </c>
      <c r="N30" s="42">
        <f>IF(L30="","",IF(M30="","",IF(L30=0,0,IF(M30=0,0,(M30-L30)/L30))))</f>
        <v>-0.08541768050057237</v>
      </c>
      <c r="P30" s="44">
        <f>IF(P29="","",P29+P27)</f>
        <v>302.45360814582887</v>
      </c>
      <c r="Q30" s="3">
        <f>IF(Q29="","",Q29+Q27)</f>
        <v>288.87169914582887</v>
      </c>
      <c r="R30" s="42">
        <f>IF(P30="","",IF(Q30="","",IF(P30=0,0,IF(Q30=0,0,(Q30-P30)/P30))))</f>
        <v>-0.04490575954197723</v>
      </c>
      <c r="T30" s="44">
        <f>IF(T29="","",T29+T27)</f>
        <v>207.31167040719484</v>
      </c>
      <c r="U30" s="3">
        <f>IF(U29="","",U29+U27)</f>
        <v>204.14280340719483</v>
      </c>
      <c r="V30" s="42">
        <f>IF(T30="","",IF(U30="","",IF(T30=0,0,IF(U30=0,0,(U30-T30)/T30))))</f>
        <v>-0.0152855215231049</v>
      </c>
      <c r="X30" s="44">
        <f>IF(X29="","",X29+X27)</f>
        <v>568.2696086308335</v>
      </c>
      <c r="Y30" s="3">
        <f>IF(Y29="","",Y29+Y27)</f>
        <v>566.3767236208336</v>
      </c>
      <c r="Z30" s="42">
        <f>IF(X30="","",IF(Y30="","",IF(X30=0,0,IF(Y30=0,0,(Y30-X30)/X30))))</f>
        <v>-0.003330962946550369</v>
      </c>
      <c r="AB30" s="40">
        <f>IF(AB29="","",AB29+AB27)</f>
        <v>5595.227221190243</v>
      </c>
      <c r="AC30" s="41">
        <f>IF(AC29="","",AC29+AC27)</f>
        <v>5217.705785849081</v>
      </c>
      <c r="AD30" s="42">
        <f>IF(AB30="","",IF(AC30="","",IF(AB30=0,0,IF(AC30=0,0,(AC30-AB30)/AB30))))</f>
        <v>-0.06747204723186451</v>
      </c>
    </row>
    <row r="31" spans="1:30" ht="15" customHeight="1">
      <c r="A31" s="45"/>
      <c r="D31" s="40"/>
      <c r="E31" s="41"/>
      <c r="F31" s="42"/>
      <c r="G31" s="43"/>
      <c r="H31" s="40"/>
      <c r="I31" s="41"/>
      <c r="J31" s="42"/>
      <c r="L31" s="44"/>
      <c r="N31" s="42"/>
      <c r="P31" s="44"/>
      <c r="R31" s="42"/>
      <c r="T31" s="44"/>
      <c r="V31" s="42"/>
      <c r="X31" s="44"/>
      <c r="Z31" s="42"/>
      <c r="AB31" s="40"/>
      <c r="AC31" s="41"/>
      <c r="AD31" s="42"/>
    </row>
    <row r="32" spans="1:30" ht="15" customHeight="1">
      <c r="A32" s="37" t="s">
        <v>18</v>
      </c>
      <c r="B32" s="38"/>
      <c r="C32" s="39"/>
      <c r="D32" s="40">
        <v>79.81376239080866</v>
      </c>
      <c r="E32" s="41">
        <v>72.89127303196388</v>
      </c>
      <c r="F32" s="42">
        <f>IF(D32="","",IF(E32="","",IF(D32=0,0,IF(E32=0,0,(E32-D32)/D32))))</f>
        <v>-0.08673302888477762</v>
      </c>
      <c r="G32" s="43"/>
      <c r="H32" s="40">
        <v>347.81260558988805</v>
      </c>
      <c r="I32" s="41">
        <v>323.6898365512608</v>
      </c>
      <c r="J32" s="42">
        <f>IF(H32="","",IF(I32="","",IF(H32=0,0,IF(I32=0,0,(I32-H32)/H32))))</f>
        <v>-0.06935564913673901</v>
      </c>
      <c r="L32" s="44">
        <v>22.314120839712473</v>
      </c>
      <c r="M32" s="3">
        <v>20.315164749712476</v>
      </c>
      <c r="N32" s="42">
        <f>IF(L32="","",IF(M32="","",IF(L32=0,0,IF(M32=0,0,(M32-L32)/L32))))</f>
        <v>-0.08958256094241686</v>
      </c>
      <c r="P32" s="44">
        <v>36.64701817491243</v>
      </c>
      <c r="Q32" s="3">
        <v>34.80552217491243</v>
      </c>
      <c r="R32" s="42">
        <f>IF(P32="","",IF(Q32="","",IF(P32=0,0,IF(Q32=0,0,(Q32-P32)/P32))))</f>
        <v>-0.05024954530299652</v>
      </c>
      <c r="T32" s="44">
        <v>23.916785229162894</v>
      </c>
      <c r="U32" s="3">
        <v>24.331054229162895</v>
      </c>
      <c r="V32" s="42">
        <f>IF(T32="","",IF(U32="","",IF(T32=0,0,IF(U32=0,0,(U32-T32)/T32))))</f>
        <v>0.017321266049371162</v>
      </c>
      <c r="X32" s="44">
        <v>75.12487902603897</v>
      </c>
      <c r="Y32" s="3">
        <v>77.43504002603898</v>
      </c>
      <c r="Z32" s="42">
        <f>IF(X32="","",IF(Y32="","",IF(X32=0,0,IF(Y32=0,0,(Y32-X32)/X32))))</f>
        <v>0.030750944693026194</v>
      </c>
      <c r="AB32" s="40">
        <v>585.6291712505235</v>
      </c>
      <c r="AC32" s="41">
        <v>553.4678907630514</v>
      </c>
      <c r="AD32" s="42">
        <f>IF(AB32="","",IF(AC32="","",IF(AB32=0,0,IF(AC32=0,0,(AC32-AB32)/AB32))))</f>
        <v>-0.05491748373599036</v>
      </c>
    </row>
    <row r="33" spans="1:30" ht="15" customHeight="1">
      <c r="A33" s="45"/>
      <c r="B33" s="46" t="s">
        <v>11</v>
      </c>
      <c r="C33" s="47"/>
      <c r="D33" s="41">
        <f>IF(D32="","",D32+D30)</f>
        <v>762.886223495792</v>
      </c>
      <c r="E33" s="41">
        <f>IF(E32="","",E32+E30)</f>
        <v>675.2585917457941</v>
      </c>
      <c r="F33" s="42">
        <f>IF(D33="","",IF(E33="","",IF(D33=0,0,IF(E33=0,0,(E33-D33)/D33))))</f>
        <v>-0.11486330340120668</v>
      </c>
      <c r="G33" s="43"/>
      <c r="H33" s="40">
        <f>IF(H32="","",H32+H30)</f>
        <v>3991.7817678326096</v>
      </c>
      <c r="I33" s="41">
        <f>IF(I32="","",I32+I30)</f>
        <v>3705.7285995039724</v>
      </c>
      <c r="J33" s="42">
        <f>IF(H33="","",IF(I33="","",IF(H33=0,0,IF(I33=0,0,(I33-H33)/H33))))</f>
        <v>-0.07166052278553131</v>
      </c>
      <c r="L33" s="44">
        <f>IF(L32="","",L32+L30)</f>
        <v>212.46483149839327</v>
      </c>
      <c r="M33" s="3">
        <f>IF(M32="","",M32+M30)</f>
        <v>194.22364275839328</v>
      </c>
      <c r="N33" s="42">
        <f>IF(L33="","",IF(M33="","",IF(L33=0,0,IF(M33=0,0,(M33-L33)/L33))))</f>
        <v>-0.0858550971064495</v>
      </c>
      <c r="P33" s="44">
        <f>IF(P32="","",P32+P30)</f>
        <v>339.1006263207413</v>
      </c>
      <c r="Q33" s="3">
        <f>IF(Q32="","",Q32+Q30)</f>
        <v>323.6772213207413</v>
      </c>
      <c r="R33" s="42">
        <f>IF(P33="","",IF(Q33="","",IF(P33=0,0,IF(Q33=0,0,(Q33-P33)/P33))))</f>
        <v>-0.04548326898521161</v>
      </c>
      <c r="T33" s="44">
        <f>IF(T32="","",T32+T30)</f>
        <v>231.22845563635772</v>
      </c>
      <c r="U33" s="3">
        <f>IF(U32="","",U32+U30)</f>
        <v>228.47385763635774</v>
      </c>
      <c r="V33" s="42">
        <f>IF(T33="","",IF(U33="","",IF(T33=0,0,IF(U33=0,0,(U33-T33)/T33))))</f>
        <v>-0.01191288499687087</v>
      </c>
      <c r="X33" s="44">
        <f>IF(X32="","",X32+X30)</f>
        <v>643.3944876568726</v>
      </c>
      <c r="Y33" s="3">
        <f>IF(Y32="","",Y32+Y30)</f>
        <v>643.8117636468726</v>
      </c>
      <c r="Z33" s="42">
        <f>IF(X33="","",IF(Y33="","",IF(X33=0,0,IF(Y33=0,0,(Y33-X33)/X33))))</f>
        <v>0.0006485538779165668</v>
      </c>
      <c r="AB33" s="40">
        <f>IF(AB32="","",AB32+AB30)</f>
        <v>6180.856392440766</v>
      </c>
      <c r="AC33" s="41">
        <f>IF(AC32="","",AC32+AC30)</f>
        <v>5771.173676612132</v>
      </c>
      <c r="AD33" s="42">
        <f>IF(AB33="","",IF(AC33="","",IF(AB33=0,0,IF(AC33=0,0,(AC33-AB33)/AB33))))</f>
        <v>-0.06628251650203024</v>
      </c>
    </row>
    <row r="34" spans="1:30" ht="15" customHeight="1">
      <c r="A34" s="45"/>
      <c r="D34" s="40"/>
      <c r="E34" s="41"/>
      <c r="F34" s="42"/>
      <c r="G34" s="43"/>
      <c r="H34" s="40"/>
      <c r="I34" s="41"/>
      <c r="J34" s="42"/>
      <c r="L34" s="44"/>
      <c r="N34" s="42"/>
      <c r="P34" s="44"/>
      <c r="R34" s="42"/>
      <c r="T34" s="44"/>
      <c r="V34" s="42"/>
      <c r="X34" s="44"/>
      <c r="Z34" s="42"/>
      <c r="AB34" s="40"/>
      <c r="AC34" s="41"/>
      <c r="AD34" s="42"/>
    </row>
    <row r="35" spans="1:30" ht="15" customHeight="1">
      <c r="A35" s="37" t="s">
        <v>19</v>
      </c>
      <c r="B35" s="38"/>
      <c r="C35" s="39"/>
      <c r="D35" s="40">
        <v>80.71313474615985</v>
      </c>
      <c r="E35" s="41">
        <v>78.36627494041312</v>
      </c>
      <c r="F35" s="42">
        <f>IF(D35="","",IF(E35="","",IF(D35=0,0,IF(E35=0,0,(E35-D35)/D35))))</f>
        <v>-0.029076553811563984</v>
      </c>
      <c r="G35" s="43"/>
      <c r="H35" s="40">
        <v>354.22320653276154</v>
      </c>
      <c r="I35" s="41">
        <v>333.750042902305</v>
      </c>
      <c r="J35" s="42">
        <f>IF(H35="","",IF(I35="","",IF(H35=0,0,IF(I35=0,0,(I35-H35)/H35))))</f>
        <v>-0.05779735277892648</v>
      </c>
      <c r="L35" s="44">
        <v>21.458656645214237</v>
      </c>
      <c r="M35" s="3">
        <v>21.28988292521424</v>
      </c>
      <c r="N35" s="42">
        <f>IF(L35="","",IF(M35="","",IF(L35=0,0,IF(M35=0,0,(M35-L35)/L35))))</f>
        <v>-0.007865064565336507</v>
      </c>
      <c r="P35" s="44">
        <v>40.90078317022461</v>
      </c>
      <c r="Q35" s="3">
        <v>39.92866617022461</v>
      </c>
      <c r="R35" s="42">
        <f>IF(P35="","",IF(Q35="","",IF(P35=0,0,IF(Q35=0,0,(Q35-P35)/P35))))</f>
        <v>-0.02376768669573275</v>
      </c>
      <c r="T35" s="44">
        <v>26.790284712154747</v>
      </c>
      <c r="U35" s="3">
        <v>27.095370712154747</v>
      </c>
      <c r="V35" s="42">
        <f>IF(T35="","",IF(U35="","",IF(T35=0,0,IF(U35=0,0,(U35-T35)/T35))))</f>
        <v>0.01138793421861552</v>
      </c>
      <c r="X35" s="44">
        <v>76.9707443004136</v>
      </c>
      <c r="Y35" s="3">
        <v>79.89552831041358</v>
      </c>
      <c r="Z35" s="42">
        <f>IF(X35="","",IF(Y35="","",IF(X35=0,0,IF(Y35=0,0,(Y35-X35)/X35))))</f>
        <v>0.037998645285079645</v>
      </c>
      <c r="AB35" s="40">
        <v>601.0568101069285</v>
      </c>
      <c r="AC35" s="41">
        <v>580.3257659607253</v>
      </c>
      <c r="AD35" s="42">
        <f>IF(AB35="","",IF(AC35="","",IF(AB35=0,0,IF(AC35=0,0,(AC35-AB35)/AB35))))</f>
        <v>-0.034490989533111076</v>
      </c>
    </row>
    <row r="36" spans="1:30" ht="15" customHeight="1">
      <c r="A36" s="45"/>
      <c r="B36" s="46" t="s">
        <v>11</v>
      </c>
      <c r="C36" s="47"/>
      <c r="D36" s="41">
        <f>IF(D35="","",D35+D33)</f>
        <v>843.5993582419519</v>
      </c>
      <c r="E36" s="41">
        <f>IF(E35="","",E35+E33)</f>
        <v>753.6248666862073</v>
      </c>
      <c r="F36" s="42">
        <f>IF(D36="","",IF(E36="","",IF(D36=0,0,IF(E36=0,0,(E36-D36)/D36))))</f>
        <v>-0.10665547653242659</v>
      </c>
      <c r="G36" s="43"/>
      <c r="H36" s="40">
        <f>IF(H35="","",H35+H33)</f>
        <v>4346.004974365371</v>
      </c>
      <c r="I36" s="41">
        <f>IF(I35="","",I35+I33)</f>
        <v>4039.4786424062772</v>
      </c>
      <c r="J36" s="42">
        <f>IF(H36="","",IF(I36="","",IF(H36=0,0,IF(I36=0,0,(I36-H36)/H36))))</f>
        <v>-0.07053059850762236</v>
      </c>
      <c r="L36" s="44">
        <f>IF(L35="","",L35+L33)</f>
        <v>233.9234881436075</v>
      </c>
      <c r="M36" s="3">
        <f>IF(M35="","",M35+M33)</f>
        <v>215.51352568360753</v>
      </c>
      <c r="N36" s="42">
        <f>IF(L36="","",IF(M36="","",IF(L36=0,0,IF(M36=0,0,(M36-L36)/L36))))</f>
        <v>-0.07870078633872778</v>
      </c>
      <c r="P36" s="44">
        <f>IF(P35="","",P35+P33)</f>
        <v>380.0014094909659</v>
      </c>
      <c r="Q36" s="3">
        <f>IF(Q35="","",Q35+Q33)</f>
        <v>363.6058874909659</v>
      </c>
      <c r="R36" s="42">
        <f>IF(P36="","",IF(Q36="","",IF(P36=0,0,IF(Q36=0,0,(Q36-P36)/P36))))</f>
        <v>-0.04314595048992774</v>
      </c>
      <c r="T36" s="44">
        <f>IF(T35="","",T35+T33)</f>
        <v>258.0187403485125</v>
      </c>
      <c r="U36" s="3">
        <f>IF(U35="","",U35+U33)</f>
        <v>255.56922834851247</v>
      </c>
      <c r="V36" s="42">
        <f>IF(T36="","",IF(U36="","",IF(T36=0,0,IF(U36=0,0,(U36-T36)/T36))))</f>
        <v>-0.009493542975566071</v>
      </c>
      <c r="X36" s="44">
        <f>IF(X35="","",X35+X33)</f>
        <v>720.3652319572861</v>
      </c>
      <c r="Y36" s="3">
        <f>IF(Y35="","",Y35+Y33)</f>
        <v>723.7072919572862</v>
      </c>
      <c r="Z36" s="42">
        <f>IF(X36="","",IF(Y36="","",IF(X36=0,0,IF(Y36=0,0,(Y36-X36)/X36))))</f>
        <v>0.004639396589032252</v>
      </c>
      <c r="AB36" s="40">
        <f>IF(AB35="","",AB35+AB33)</f>
        <v>6781.913202547695</v>
      </c>
      <c r="AC36" s="41">
        <f>IF(AC35="","",AC35+AC33)</f>
        <v>6351.499442572857</v>
      </c>
      <c r="AD36" s="42">
        <f>IF(AB36="","",IF(AC36="","",IF(AB36=0,0,IF(AC36=0,0,(AC36-AB36)/AB36))))</f>
        <v>-0.06346494670753794</v>
      </c>
    </row>
    <row r="37" spans="1:30" ht="15" customHeight="1">
      <c r="A37" s="45"/>
      <c r="D37" s="40"/>
      <c r="E37" s="41"/>
      <c r="F37" s="42"/>
      <c r="G37" s="43"/>
      <c r="H37" s="40"/>
      <c r="I37" s="41"/>
      <c r="J37" s="42"/>
      <c r="L37" s="44"/>
      <c r="N37" s="42"/>
      <c r="P37" s="44"/>
      <c r="R37" s="42"/>
      <c r="T37" s="44"/>
      <c r="V37" s="42"/>
      <c r="X37" s="44"/>
      <c r="Z37" s="42"/>
      <c r="AB37" s="40"/>
      <c r="AC37" s="41"/>
      <c r="AD37" s="42"/>
    </row>
    <row r="38" spans="1:30" ht="15" customHeight="1">
      <c r="A38" s="37" t="s">
        <v>20</v>
      </c>
      <c r="B38" s="38"/>
      <c r="C38" s="39"/>
      <c r="D38" s="40">
        <v>74.3577293547443</v>
      </c>
      <c r="E38" s="41">
        <v>75.80574189988867</v>
      </c>
      <c r="F38" s="42">
        <f>IF(D38="","",IF(E38="","",IF(D38=0,0,IF(E38=0,0,(E38-D38)/D38))))</f>
        <v>0.01947359820841532</v>
      </c>
      <c r="G38" s="43"/>
      <c r="H38" s="40">
        <v>357.46667531432</v>
      </c>
      <c r="I38" s="41">
        <v>340.05808674668293</v>
      </c>
      <c r="J38" s="42">
        <f>IF(H38="","",IF(I38="","",IF(H38=0,0,IF(I38=0,0,(I38-H38)/H38))))</f>
        <v>-0.04869989224122705</v>
      </c>
      <c r="L38" s="44">
        <v>21.358241810367453</v>
      </c>
      <c r="M38" s="3">
        <v>20.68096554036745</v>
      </c>
      <c r="N38" s="42">
        <f>IF(L38="","",IF(M38="","",IF(L38=0,0,IF(M38=0,0,(M38-L38)/L38))))</f>
        <v>-0.031710300689228484</v>
      </c>
      <c r="P38" s="44">
        <v>38.93136135170949</v>
      </c>
      <c r="Q38" s="3">
        <v>38.716499351709494</v>
      </c>
      <c r="R38" s="42">
        <f>IF(P38="","",IF(Q38="","",IF(P38=0,0,IF(Q38=0,0,(Q38-P38)/P38))))</f>
        <v>-0.005518995291711315</v>
      </c>
      <c r="T38" s="44">
        <v>26.012764678275452</v>
      </c>
      <c r="U38" s="3">
        <v>26.16317467827545</v>
      </c>
      <c r="V38" s="42">
        <f>IF(T38="","",IF(U38="","",IF(T38=0,0,IF(U38=0,0,(U38-T38)/T38))))</f>
        <v>0.00578216125276419</v>
      </c>
      <c r="X38" s="44">
        <v>69.93459154467882</v>
      </c>
      <c r="Y38" s="3">
        <v>75.72855853467883</v>
      </c>
      <c r="Z38" s="42">
        <f>IF(X38="","",IF(Y38="","",IF(X38=0,0,IF(Y38=0,0,(Y38-X38)/X38))))</f>
        <v>0.08284837105681005</v>
      </c>
      <c r="AB38" s="40">
        <v>588.0613640540955</v>
      </c>
      <c r="AC38" s="41">
        <v>577.1530267516029</v>
      </c>
      <c r="AD38" s="42">
        <f>IF(AB38="","",IF(AC38="","",IF(AB38=0,0,IF(AC38=0,0,(AC38-AB38)/AB38))))</f>
        <v>-0.01854965819772716</v>
      </c>
    </row>
    <row r="39" spans="1:30" ht="15" customHeight="1">
      <c r="A39" s="45"/>
      <c r="B39" s="46" t="s">
        <v>11</v>
      </c>
      <c r="C39" s="47"/>
      <c r="D39" s="41">
        <f>IF(D38="","",D38+D36)</f>
        <v>917.9570875966962</v>
      </c>
      <c r="E39" s="41">
        <f>IF(E38="","",E38+E36)</f>
        <v>829.4306085860959</v>
      </c>
      <c r="F39" s="42">
        <f>IF(D39="","",IF(E39="","",IF(D39=0,0,IF(E39=0,0,(E39-D39)/D39))))</f>
        <v>-0.09643858106959169</v>
      </c>
      <c r="G39" s="43"/>
      <c r="H39" s="40">
        <f>IF(H38="","",H38+H36)</f>
        <v>4703.471649679691</v>
      </c>
      <c r="I39" s="41">
        <f>IF(I38="","",I38+I36)</f>
        <v>4379.53672915296</v>
      </c>
      <c r="J39" s="42">
        <f>IF(H39="","",IF(I39="","",IF(H39=0,0,IF(I39=0,0,(I39-H39)/H39))))</f>
        <v>-0.06887145169649124</v>
      </c>
      <c r="L39" s="44">
        <f>IF(L38="","",L38+L36)</f>
        <v>255.28172995397495</v>
      </c>
      <c r="M39" s="3">
        <f>IF(M38="","",M38+M36)</f>
        <v>236.19449122397498</v>
      </c>
      <c r="N39" s="42">
        <f>IF(L39="","",IF(M39="","",IF(L39=0,0,IF(M39=0,0,(M39-L39)/L39))))</f>
        <v>-0.07476930970908584</v>
      </c>
      <c r="P39" s="44">
        <f>IF(P38="","",P38+P36)</f>
        <v>418.9327708426754</v>
      </c>
      <c r="Q39" s="3">
        <f>IF(Q38="","",Q38+Q36)</f>
        <v>402.3223868426754</v>
      </c>
      <c r="R39" s="42">
        <f>IF(P39="","",IF(Q39="","",IF(P39=0,0,IF(Q39=0,0,(Q39-P39)/P39))))</f>
        <v>-0.03964928302598166</v>
      </c>
      <c r="T39" s="44">
        <f>IF(T38="","",T38+T36)</f>
        <v>284.03150502678795</v>
      </c>
      <c r="U39" s="3">
        <f>IF(U38="","",U38+U36)</f>
        <v>281.7324030267879</v>
      </c>
      <c r="V39" s="42">
        <f>IF(T39="","",IF(U39="","",IF(T39=0,0,IF(U39=0,0,(U39-T39)/T39))))</f>
        <v>-0.008094531625226666</v>
      </c>
      <c r="X39" s="44">
        <f>IF(X38="","",X38+X36)</f>
        <v>790.299823501965</v>
      </c>
      <c r="Y39" s="3">
        <f>IF(Y38="","",Y38+Y36)</f>
        <v>799.4358504919651</v>
      </c>
      <c r="Z39" s="42">
        <f>IF(X39="","",IF(Y39="","",IF(X39=0,0,IF(Y39=0,0,(Y39-X39)/X39))))</f>
        <v>0.011560203758513687</v>
      </c>
      <c r="AB39" s="40">
        <f>IF(AB38="","",AB38+AB36)</f>
        <v>7369.97456660179</v>
      </c>
      <c r="AC39" s="41">
        <f>IF(AC38="","",AC38+AC36)</f>
        <v>6928.65246932446</v>
      </c>
      <c r="AD39" s="42">
        <f>IF(AB39="","",IF(AC39="","",IF(AB39=0,0,IF(AC39=0,0,(AC39-AB39)/AB39))))</f>
        <v>-0.059881088230243136</v>
      </c>
    </row>
    <row r="40" spans="1:30" ht="15" customHeight="1">
      <c r="A40" s="45"/>
      <c r="D40" s="40"/>
      <c r="E40" s="41"/>
      <c r="F40" s="42"/>
      <c r="G40" s="43"/>
      <c r="H40" s="40"/>
      <c r="I40" s="41"/>
      <c r="J40" s="42"/>
      <c r="L40" s="44"/>
      <c r="N40" s="42"/>
      <c r="P40" s="44"/>
      <c r="R40" s="42"/>
      <c r="T40" s="44"/>
      <c r="V40" s="42"/>
      <c r="X40" s="44"/>
      <c r="Z40" s="42"/>
      <c r="AB40" s="40"/>
      <c r="AC40" s="41"/>
      <c r="AD40" s="42"/>
    </row>
    <row r="41" spans="1:30" ht="15" customHeight="1">
      <c r="A41" s="37" t="s">
        <v>21</v>
      </c>
      <c r="B41" s="38"/>
      <c r="C41" s="39"/>
      <c r="D41" s="40">
        <v>76.7133852698979</v>
      </c>
      <c r="E41" s="41">
        <v>79.98653252751015</v>
      </c>
      <c r="F41" s="42">
        <f>IF(D41="","",IF(E41="","",IF(D41=0,0,IF(E41=0,0,(E41-D41)/D41))))</f>
        <v>0.04266722484083393</v>
      </c>
      <c r="G41" s="43"/>
      <c r="H41" s="40">
        <v>389.3147249464729</v>
      </c>
      <c r="I41" s="41">
        <v>388.15795149610415</v>
      </c>
      <c r="J41" s="42">
        <f>IF(H41="","",IF(I41="","",IF(H41=0,0,IF(I41=0,0,(I41-H41)/H41))))</f>
        <v>-0.002971306699297828</v>
      </c>
      <c r="L41" s="44">
        <v>21.815953309418337</v>
      </c>
      <c r="M41" s="3">
        <v>20.770829121418334</v>
      </c>
      <c r="N41" s="42">
        <f>IF(L41="","",IF(M41="","",IF(L41=0,0,IF(M41=0,0,(M41-L41)/L41))))</f>
        <v>-0.04790641844419441</v>
      </c>
      <c r="P41" s="44">
        <v>38.34349732676899</v>
      </c>
      <c r="Q41" s="3">
        <v>38.023524326768985</v>
      </c>
      <c r="R41" s="42">
        <f>IF(P41="","",IF(Q41="","",IF(P41=0,0,IF(Q41=0,0,(Q41-P41)/P41))))</f>
        <v>-0.008344909106051204</v>
      </c>
      <c r="T41" s="44">
        <v>28.02333855460107</v>
      </c>
      <c r="U41" s="3">
        <v>28.106594554601074</v>
      </c>
      <c r="V41" s="42">
        <f>IF(T41="","",IF(U41="","",IF(T41=0,0,IF(U41=0,0,(U41-T41)/T41))))</f>
        <v>0.002970952223903838</v>
      </c>
      <c r="X41" s="44">
        <v>60.24213011500032</v>
      </c>
      <c r="Y41" s="3">
        <v>68.21208610500034</v>
      </c>
      <c r="Z41" s="42">
        <f>IF(X41="","",IF(Y41="","",IF(X41=0,0,IF(Y41=0,0,(Y41-X41)/X41))))</f>
        <v>0.13229870814304912</v>
      </c>
      <c r="AB41" s="40">
        <v>614.4530295221596</v>
      </c>
      <c r="AC41" s="41">
        <v>623.257518131403</v>
      </c>
      <c r="AD41" s="42">
        <f>IF(AB41="","",IF(AC41="","",IF(AB41=0,0,IF(AC41=0,0,(AC41-AB41)/AB41))))</f>
        <v>0.014328985595677515</v>
      </c>
    </row>
    <row r="42" spans="1:30" ht="15" customHeight="1">
      <c r="A42" s="45"/>
      <c r="B42" s="46" t="s">
        <v>11</v>
      </c>
      <c r="C42" s="47"/>
      <c r="D42" s="41">
        <f>IF(D41="","",D41+D39)</f>
        <v>994.6704728665941</v>
      </c>
      <c r="E42" s="41">
        <f>IF(E41="","",E41+E39)</f>
        <v>909.417141113606</v>
      </c>
      <c r="F42" s="42">
        <f>IF(D42="","",IF(E42="","",IF(D42=0,0,IF(E42=0,0,(E42-D42)/D42))))</f>
        <v>-0.08571012619615813</v>
      </c>
      <c r="G42" s="43"/>
      <c r="H42" s="40">
        <f>IF(H41="","",H41+H39)</f>
        <v>5092.786374626164</v>
      </c>
      <c r="I42" s="41">
        <f>IF(I41="","",I41+I39)</f>
        <v>4767.694680649064</v>
      </c>
      <c r="J42" s="42">
        <f>IF(H42="","",IF(I42="","",IF(H42=0,0,IF(I42=0,0,(I42-H42)/H42))))</f>
        <v>-0.06383375819508293</v>
      </c>
      <c r="L42" s="44">
        <f>IF(L41="","",L41+L39)</f>
        <v>277.09768326339326</v>
      </c>
      <c r="M42" s="3">
        <f>IF(M41="","",M41+M39)</f>
        <v>256.9653203453933</v>
      </c>
      <c r="N42" s="42">
        <f>IF(L42="","",IF(M42="","",IF(L42=0,0,IF(M42=0,0,(M42-L42)/L42))))</f>
        <v>-0.07265438917027423</v>
      </c>
      <c r="P42" s="44">
        <f>IF(P41="","",P41+P39)</f>
        <v>457.2762681694444</v>
      </c>
      <c r="Q42" s="3">
        <f>IF(Q41="","",Q41+Q39)</f>
        <v>440.34591116944443</v>
      </c>
      <c r="R42" s="42">
        <f>IF(P42="","",IF(Q42="","",IF(P42=0,0,IF(Q42=0,0,(Q42-P42)/P42))))</f>
        <v>-0.037024350876058126</v>
      </c>
      <c r="T42" s="44">
        <f>IF(T41="","",T41+T39)</f>
        <v>312.05484358138904</v>
      </c>
      <c r="U42" s="3">
        <f>IF(U41="","",U41+U39)</f>
        <v>309.838997581389</v>
      </c>
      <c r="V42" s="42">
        <f>IF(T42="","",IF(U42="","",IF(T42=0,0,IF(U42=0,0,(U42-T42)/T42))))</f>
        <v>-0.007100822325233759</v>
      </c>
      <c r="X42" s="44">
        <f>IF(X41="","",X41+X39)</f>
        <v>850.5419536169653</v>
      </c>
      <c r="Y42" s="3">
        <f>IF(Y41="","",Y41+Y39)</f>
        <v>867.6479365969655</v>
      </c>
      <c r="Z42" s="42">
        <f>IF(X42="","",IF(Y42="","",IF(X42=0,0,IF(Y42=0,0,(Y42-X42)/X42))))</f>
        <v>0.020111862686204043</v>
      </c>
      <c r="AB42" s="40">
        <f>IF(AB41="","",AB41+AB39)</f>
        <v>7984.427596123949</v>
      </c>
      <c r="AC42" s="41">
        <f>IF(AC41="","",AC41+AC39)</f>
        <v>7551.909987455863</v>
      </c>
      <c r="AD42" s="42">
        <f>IF(AB42="","",IF(AC42="","",IF(AB42=0,0,IF(AC42=0,0,(AC42-AB42)/AB42))))</f>
        <v>-0.05417014600746734</v>
      </c>
    </row>
    <row r="43" spans="1:30" ht="15" customHeight="1">
      <c r="A43" s="45"/>
      <c r="D43" s="40"/>
      <c r="E43" s="41"/>
      <c r="F43" s="42"/>
      <c r="G43" s="43"/>
      <c r="H43" s="40"/>
      <c r="I43" s="41"/>
      <c r="J43" s="42"/>
      <c r="L43" s="44"/>
      <c r="N43" s="42"/>
      <c r="P43" s="44"/>
      <c r="R43" s="42"/>
      <c r="T43" s="44"/>
      <c r="V43" s="42"/>
      <c r="X43" s="44"/>
      <c r="Z43" s="42"/>
      <c r="AB43" s="40"/>
      <c r="AC43" s="41"/>
      <c r="AD43" s="42"/>
    </row>
    <row r="44" spans="1:30" ht="15" customHeight="1">
      <c r="A44" s="37" t="s">
        <v>22</v>
      </c>
      <c r="B44" s="38"/>
      <c r="C44" s="39"/>
      <c r="D44" s="40">
        <v>77.75387560742858</v>
      </c>
      <c r="E44" s="41">
        <v>80.44606032398316</v>
      </c>
      <c r="F44" s="42">
        <f>IF(D44="","",IF(E44="","",IF(D44=0,0,IF(E44=0,0,(E44-D44)/D44))))</f>
        <v>0.03462444406176157</v>
      </c>
      <c r="G44" s="43"/>
      <c r="H44" s="40">
        <v>371.913284375229</v>
      </c>
      <c r="I44" s="41">
        <v>373.3461978218944</v>
      </c>
      <c r="J44" s="42">
        <f>IF(H44="","",IF(I44="","",IF(H44=0,0,IF(I44=0,0,(I44-H44)/H44))))</f>
        <v>0.0038528159838993733</v>
      </c>
      <c r="L44" s="44">
        <v>21.9670328988752</v>
      </c>
      <c r="M44" s="3">
        <v>21.786668195875198</v>
      </c>
      <c r="N44" s="42">
        <f>IF(L44="","",IF(M44="","",IF(L44=0,0,IF(M44=0,0,(M44-L44)/L44))))</f>
        <v>-0.008210699361643765</v>
      </c>
      <c r="P44" s="44">
        <v>33.16723566091767</v>
      </c>
      <c r="Q44" s="3">
        <v>33.75396566091767</v>
      </c>
      <c r="R44" s="42">
        <f>IF(P44="","",IF(Q44="","",IF(P44=0,0,IF(Q44=0,0,(Q44-P44)/P44))))</f>
        <v>0.017690048275303547</v>
      </c>
      <c r="T44" s="44">
        <v>28.575202722056385</v>
      </c>
      <c r="U44" s="3">
        <v>28.526802622056387</v>
      </c>
      <c r="V44" s="42">
        <f>IF(T44="","",IF(U44="","",IF(T44=0,0,IF(U44=0,0,(U44-T44)/T44))))</f>
        <v>-0.0016937797597019267</v>
      </c>
      <c r="X44" s="44">
        <v>36.406789445807846</v>
      </c>
      <c r="Y44" s="3">
        <v>38.76790243580784</v>
      </c>
      <c r="Z44" s="42">
        <f>IF(X44="","",IF(Y44="","",IF(X44=0,0,IF(Y44=0,0,(Y44-X44)/X44))))</f>
        <v>0.06485364477179605</v>
      </c>
      <c r="AB44" s="40">
        <v>569.7834207103147</v>
      </c>
      <c r="AC44" s="41">
        <v>576.6275970605346</v>
      </c>
      <c r="AD44" s="42">
        <f>IF(AB44="","",IF(AC44="","",IF(AB44=0,0,IF(AC44=0,0,(AC44-AB44)/AB44))))</f>
        <v>0.012011891012356519</v>
      </c>
    </row>
    <row r="45" spans="1:30" ht="15" customHeight="1">
      <c r="A45" s="45"/>
      <c r="B45" s="46" t="s">
        <v>11</v>
      </c>
      <c r="C45" s="47"/>
      <c r="D45" s="41">
        <f>IF(D44="","",D44+D42)</f>
        <v>1072.4243484740227</v>
      </c>
      <c r="E45" s="41">
        <f>IF(E44="","",E44+E42)</f>
        <v>989.8632014375892</v>
      </c>
      <c r="F45" s="42">
        <f>IF(D45="","",IF(E45="","",IF(D45=0,0,IF(E45=0,0,(E45-D45)/D45))))</f>
        <v>-0.07698552084714574</v>
      </c>
      <c r="G45" s="43"/>
      <c r="H45" s="40">
        <f>IF(H44="","",H44+H42)</f>
        <v>5464.699659001392</v>
      </c>
      <c r="I45" s="41">
        <f>IF(I44="","",I44+I42)</f>
        <v>5141.040878470959</v>
      </c>
      <c r="J45" s="42">
        <f>IF(H45="","",IF(I45="","",IF(H45=0,0,IF(I45=0,0,(I45-H45)/H45))))</f>
        <v>-0.05922718552286882</v>
      </c>
      <c r="L45" s="44">
        <f>IF(L44="","",L44+L42)</f>
        <v>299.06471616226844</v>
      </c>
      <c r="M45" s="3">
        <f>IF(M44="","",M44+M42)</f>
        <v>278.75198854126853</v>
      </c>
      <c r="N45" s="42">
        <f>IF(L45="","",IF(M45="","",IF(L45=0,0,IF(M45=0,0,(M45-L45)/L45))))</f>
        <v>-0.06792084295888151</v>
      </c>
      <c r="P45" s="44">
        <f>IF(P44="","",P44+P42)</f>
        <v>490.44350383036203</v>
      </c>
      <c r="Q45" s="3">
        <f>IF(Q44="","",Q44+Q42)</f>
        <v>474.0998768303621</v>
      </c>
      <c r="R45" s="42">
        <f>IF(P45="","",IF(Q45="","",IF(P45=0,0,IF(Q45=0,0,(Q45-P45)/P45))))</f>
        <v>-0.033324178773612545</v>
      </c>
      <c r="T45" s="44">
        <f>IF(T44="","",T44+T42)</f>
        <v>340.6300463034454</v>
      </c>
      <c r="U45" s="3">
        <f>IF(U44="","",U44+U42)</f>
        <v>338.36580020344536</v>
      </c>
      <c r="V45" s="42">
        <f>IF(T45="","",IF(U45="","",IF(T45=0,0,IF(U45=0,0,(U45-T45)/T45))))</f>
        <v>-0.006647229522386188</v>
      </c>
      <c r="X45" s="44">
        <f>IF(X44="","",X44+X42)</f>
        <v>886.9487430627731</v>
      </c>
      <c r="Y45" s="3">
        <f>IF(Y44="","",Y44+Y42)</f>
        <v>906.4158390327733</v>
      </c>
      <c r="Z45" s="42">
        <f>IF(X45="","",IF(Y45="","",IF(X45=0,0,IF(Y45=0,0,(Y45-X45)/X45))))</f>
        <v>0.02194838892581012</v>
      </c>
      <c r="AB45" s="40">
        <f>IF(AB44="","",AB44+AB42)</f>
        <v>8554.211016834264</v>
      </c>
      <c r="AC45" s="41">
        <f>IF(AC44="","",AC44+AC42)</f>
        <v>8128.537584516398</v>
      </c>
      <c r="AD45" s="42">
        <f>IF(AB45="","",IF(AC45="","",IF(AB45=0,0,IF(AC45=0,0,(AC45-AB45)/AB45))))</f>
        <v>-0.0497618578125045</v>
      </c>
    </row>
    <row r="46" spans="4:30" ht="12.75">
      <c r="D46" s="44"/>
      <c r="F46" s="48"/>
      <c r="H46" s="44"/>
      <c r="J46" s="48"/>
      <c r="L46" s="44"/>
      <c r="N46" s="48"/>
      <c r="P46" s="44"/>
      <c r="R46" s="48"/>
      <c r="T46" s="44"/>
      <c r="V46" s="48"/>
      <c r="X46" s="44"/>
      <c r="Z46" s="48"/>
      <c r="AB46" s="44"/>
      <c r="AD46" s="48"/>
    </row>
    <row r="47" spans="1:31" s="56" customFormat="1" ht="24" customHeight="1">
      <c r="A47" s="49" t="s">
        <v>23</v>
      </c>
      <c r="B47" s="50"/>
      <c r="C47" s="51"/>
      <c r="D47" s="52">
        <f>D45</f>
        <v>1072.4243484740227</v>
      </c>
      <c r="E47" s="53">
        <f>E45</f>
        <v>989.8632014375892</v>
      </c>
      <c r="F47" s="54">
        <f>IF(D47="","",IF(E47="","",IF(D47=0,0,IF(E47=0,0,(E47-D47)/D47))))</f>
        <v>-0.07698552084714574</v>
      </c>
      <c r="G47" s="55"/>
      <c r="H47" s="52">
        <f>H45</f>
        <v>5464.699659001392</v>
      </c>
      <c r="I47" s="53">
        <f>I45</f>
        <v>5141.040878470959</v>
      </c>
      <c r="J47" s="54">
        <f>IF(H47="","",IF(I47="","",IF(H47=0,0,IF(I47=0,0,(I47-H47)/H47))))</f>
        <v>-0.05922718552286882</v>
      </c>
      <c r="K47" s="55"/>
      <c r="L47" s="52">
        <f>L45</f>
        <v>299.06471616226844</v>
      </c>
      <c r="M47" s="53">
        <f>M45</f>
        <v>278.75198854126853</v>
      </c>
      <c r="N47" s="54">
        <f>IF(L47="","",IF(M47="","",IF(L47=0,0,IF(M47=0,0,(M47-L47)/L47))))</f>
        <v>-0.06792084295888151</v>
      </c>
      <c r="O47" s="55"/>
      <c r="P47" s="52">
        <f>P45</f>
        <v>490.44350383036203</v>
      </c>
      <c r="Q47" s="53">
        <f>Q45</f>
        <v>474.0998768303621</v>
      </c>
      <c r="R47" s="54">
        <f>IF(P47="","",IF(Q47="","",IF(P47=0,0,IF(Q47=0,0,(Q47-P47)/P47))))</f>
        <v>-0.033324178773612545</v>
      </c>
      <c r="S47" s="55"/>
      <c r="T47" s="52">
        <f>T45</f>
        <v>340.6300463034454</v>
      </c>
      <c r="U47" s="53">
        <f>U45</f>
        <v>338.36580020344536</v>
      </c>
      <c r="V47" s="54">
        <f>IF(T47="","",IF(U47="","",IF(T47=0,0,IF(U47=0,0,(U47-T47)/T47))))</f>
        <v>-0.006647229522386188</v>
      </c>
      <c r="W47" s="55"/>
      <c r="X47" s="52">
        <f>X45</f>
        <v>886.9487430627731</v>
      </c>
      <c r="Y47" s="53">
        <f>Y45</f>
        <v>906.4158390327733</v>
      </c>
      <c r="Z47" s="54">
        <f>IF(X47="","",IF(Y47="","",IF(X47=0,0,IF(Y47=0,0,(Y47-X47)/X47))))</f>
        <v>0.02194838892581012</v>
      </c>
      <c r="AA47" s="55"/>
      <c r="AB47" s="52">
        <f>AB45</f>
        <v>8554.211016834264</v>
      </c>
      <c r="AC47" s="53">
        <f>AC45</f>
        <v>8128.537584516398</v>
      </c>
      <c r="AD47" s="54">
        <f>IF(AB47="","",IF(AC47="","",IF(AB47=0,0,IF(AC47=0,0,(AC47-AB47)/AB47))))</f>
        <v>-0.0497618578125045</v>
      </c>
      <c r="AE47" s="55"/>
    </row>
    <row r="48" spans="4:31" ht="12.75">
      <c r="D48" s="57"/>
      <c r="E48" s="58"/>
      <c r="F48" s="59"/>
      <c r="G48" s="2"/>
      <c r="H48" s="57"/>
      <c r="I48" s="58"/>
      <c r="J48" s="59"/>
      <c r="K48" s="2"/>
      <c r="L48" s="57"/>
      <c r="M48" s="58"/>
      <c r="N48" s="59"/>
      <c r="O48" s="2"/>
      <c r="P48" s="57"/>
      <c r="Q48" s="58"/>
      <c r="R48" s="59"/>
      <c r="S48" s="2"/>
      <c r="T48" s="57"/>
      <c r="U48" s="58"/>
      <c r="V48" s="59"/>
      <c r="W48" s="2"/>
      <c r="X48" s="57"/>
      <c r="Y48" s="58"/>
      <c r="Z48" s="59"/>
      <c r="AA48" s="2"/>
      <c r="AB48" s="57"/>
      <c r="AC48" s="58"/>
      <c r="AD48" s="59"/>
      <c r="AE48" s="2"/>
    </row>
    <row r="49" spans="1:31" s="67" customFormat="1" ht="24.75" customHeight="1">
      <c r="A49" s="60" t="s">
        <v>24</v>
      </c>
      <c r="B49" s="61"/>
      <c r="C49" s="62"/>
      <c r="D49" s="63">
        <f>IF(D47="","",(D47/$AB$47))</f>
        <v>0.1253680025385795</v>
      </c>
      <c r="E49" s="64">
        <f>IF(E47="","",(E47/$AC$47))</f>
        <v>0.12177629630736098</v>
      </c>
      <c r="F49" s="65"/>
      <c r="G49" s="66"/>
      <c r="H49" s="63">
        <f>IF(H47="","",(H47/$AB$47))</f>
        <v>0.6388315238245975</v>
      </c>
      <c r="I49" s="64">
        <f>IF(I47="","",(I47/$AC$47))</f>
        <v>0.6324681192670922</v>
      </c>
      <c r="J49" s="65"/>
      <c r="K49" s="66"/>
      <c r="L49" s="63">
        <f>IF(L47="","",(L47/$AB$47))</f>
        <v>0.03496111044884489</v>
      </c>
      <c r="M49" s="64">
        <f>IF(M47="","",(M47/$AC$47))</f>
        <v>0.0342930060472683</v>
      </c>
      <c r="N49" s="65"/>
      <c r="O49" s="66"/>
      <c r="P49" s="63">
        <f>IF(P47="","",(P47/$AB$47))</f>
        <v>0.05733357557642586</v>
      </c>
      <c r="Q49" s="64">
        <f>IF(Q47="","",(Q47/$AC$47))</f>
        <v>0.05832535950051443</v>
      </c>
      <c r="R49" s="65"/>
      <c r="S49" s="66"/>
      <c r="T49" s="63">
        <f>IF(T47="","",(T47/$AB$47))</f>
        <v>0.039820159408401584</v>
      </c>
      <c r="U49" s="64">
        <f>IF(U47="","",(U47/$AC$47))</f>
        <v>0.04162689741977446</v>
      </c>
      <c r="V49" s="65"/>
      <c r="W49" s="66"/>
      <c r="X49" s="63">
        <f>IF(X47="","",(X47/$AB$47))</f>
        <v>0.10368562820315069</v>
      </c>
      <c r="Y49" s="64">
        <f>IF(Y47="","",(Y47/$AC$47))</f>
        <v>0.11151032145798953</v>
      </c>
      <c r="Z49" s="65"/>
      <c r="AA49" s="66"/>
      <c r="AB49" s="63">
        <f>IF(AB47="","",(AB47/$AB$47))</f>
        <v>1</v>
      </c>
      <c r="AC49" s="64">
        <f>IF(AC47="","",(AC47/$AC$47))</f>
        <v>1</v>
      </c>
      <c r="AD49" s="65"/>
      <c r="AE49" s="66"/>
    </row>
    <row r="50" spans="1:21" ht="12.75">
      <c r="A50" s="68" t="s">
        <v>25</v>
      </c>
      <c r="R50" s="3"/>
      <c r="T50" s="1"/>
      <c r="U50" s="1"/>
    </row>
    <row r="51" spans="1:21" ht="12.75">
      <c r="A51" s="68" t="s">
        <v>26</v>
      </c>
      <c r="R51" s="3"/>
      <c r="T51" s="1"/>
      <c r="U51" s="1"/>
    </row>
    <row r="52" spans="1:21" ht="12.75">
      <c r="A52" s="68" t="s">
        <v>27</v>
      </c>
      <c r="R52" s="3"/>
      <c r="T52" s="1"/>
      <c r="U52" s="1"/>
    </row>
    <row r="54" ht="12.75">
      <c r="A54" s="1" t="s">
        <v>28</v>
      </c>
    </row>
    <row r="55" ht="12.75">
      <c r="A55" s="1" t="s">
        <v>29</v>
      </c>
    </row>
  </sheetData>
  <sheetProtection/>
  <mergeCells count="1">
    <mergeCell ref="P4:R4"/>
  </mergeCells>
  <printOptions/>
  <pageMargins left="0.5118110236220472" right="0.5118110236220472" top="0.5118110236220472" bottom="0.7480314960629921" header="0.5118110236220472" footer="0.5118110236220472"/>
  <pageSetup fitToHeight="1" fitToWidth="1" horizontalDpi="600" verticalDpi="600" orientation="landscape" paperSize="9" scale="57" r:id="rId2"/>
  <headerFooter alignWithMargins="0">
    <oddFooter>&amp;L&amp;8
&amp;R&amp;8Date Issued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35:F35"/>
  <sheetViews>
    <sheetView showGridLines="0" zoomScalePageLayoutView="0" workbookViewId="0" topLeftCell="A1">
      <selection activeCell="AL39" sqref="AL39"/>
    </sheetView>
  </sheetViews>
  <sheetFormatPr defaultColWidth="9.125" defaultRowHeight="12.75"/>
  <sheetData>
    <row r="35" ht="12.75">
      <c r="F35">
        <f>IF(D35="","",IF(E35="","",IF(D35=0,0,IF(E35=0,0,(E35-D35)/D35))))</f>
      </c>
    </row>
  </sheetData>
  <sheetProtection/>
  <printOptions horizontalCentered="1" verticalCentered="1"/>
  <pageMargins left="0.5905511811023623" right="0.5905511811023623" top="0.3937007874015748" bottom="0.5905511811023623" header="0.3937007874015748" footer="0.3937007874015748"/>
  <pageSetup fitToHeight="0" horizontalDpi="600" verticalDpi="600" orientation="landscape" paperSize="9" r:id="rId3"/>
  <headerFooter alignWithMargins="0">
    <oddFooter>&amp;L&amp;8Produced by Trade and Strategy, Dairy Australia Limited
Source: Dairy manufacturers&amp;R&amp;8Date Issued: &amp;D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Fischer</dc:creator>
  <cp:keywords/>
  <dc:description/>
  <cp:lastModifiedBy>Vanessa Fischer</cp:lastModifiedBy>
  <dcterms:created xsi:type="dcterms:W3CDTF">2023-08-18T01:39:32Z</dcterms:created>
  <dcterms:modified xsi:type="dcterms:W3CDTF">2023-08-18T01:56:32Z</dcterms:modified>
  <cp:category/>
  <cp:version/>
  <cp:contentType/>
  <cp:contentStatus/>
</cp:coreProperties>
</file>